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D:\OFFICE\odr2\掛網資料\"/>
    </mc:Choice>
  </mc:AlternateContent>
  <xr:revisionPtr revIDLastSave="0" documentId="13_ncr:1_{FA625A78-FA80-41DF-A9F8-8406716AD74B}" xr6:coauthVersionLast="47" xr6:coauthVersionMax="47" xr10:uidLastSave="{00000000-0000-0000-0000-000000000000}"/>
  <bookViews>
    <workbookView xWindow="-108" yWindow="-108" windowWidth="23256" windowHeight="12456" xr2:uid="{00000000-000D-0000-FFFF-FFFF00000000}"/>
  </bookViews>
  <sheets>
    <sheet name="113計畫概算表(計畫修正)(4.9)" sheetId="40" r:id="rId1"/>
    <sheet name="工作表1" sheetId="3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0" i="40" l="1"/>
  <c r="E160" i="40"/>
  <c r="D160" i="40"/>
  <c r="C160" i="40"/>
  <c r="G159" i="40"/>
  <c r="G158" i="40"/>
  <c r="G160" i="40" s="1"/>
  <c r="F153" i="40"/>
  <c r="F145" i="40" s="1"/>
  <c r="E153" i="40"/>
  <c r="E145" i="40" s="1"/>
  <c r="D153" i="40"/>
  <c r="G152" i="40"/>
  <c r="G151" i="40"/>
  <c r="G150" i="40"/>
  <c r="G149" i="40"/>
  <c r="C148" i="40"/>
  <c r="C153" i="40" s="1"/>
  <c r="C145" i="40" s="1"/>
  <c r="D145" i="40"/>
  <c r="F143" i="40"/>
  <c r="F135" i="40" s="1"/>
  <c r="E143" i="40"/>
  <c r="E135" i="40" s="1"/>
  <c r="D143" i="40"/>
  <c r="D135" i="40" s="1"/>
  <c r="C143" i="40"/>
  <c r="C135" i="40" s="1"/>
  <c r="G142" i="40"/>
  <c r="G141" i="40"/>
  <c r="G140" i="40"/>
  <c r="G139" i="40"/>
  <c r="G138" i="40"/>
  <c r="E133" i="40"/>
  <c r="D133" i="40"/>
  <c r="C133" i="40"/>
  <c r="G132" i="40"/>
  <c r="F131" i="40"/>
  <c r="F133" i="40" s="1"/>
  <c r="G130" i="40"/>
  <c r="E125" i="40"/>
  <c r="D125" i="40"/>
  <c r="D117" i="40" s="1"/>
  <c r="C125" i="40"/>
  <c r="C117" i="40" s="1"/>
  <c r="G124" i="40"/>
  <c r="G123" i="40"/>
  <c r="G122" i="40"/>
  <c r="G121" i="40"/>
  <c r="F120" i="40"/>
  <c r="G120" i="40" s="1"/>
  <c r="F115" i="40"/>
  <c r="E115" i="40"/>
  <c r="D115" i="40"/>
  <c r="C115" i="40"/>
  <c r="G114" i="40"/>
  <c r="G113" i="40"/>
  <c r="G112" i="40"/>
  <c r="G111" i="40"/>
  <c r="G110" i="40"/>
  <c r="F105" i="40"/>
  <c r="E105" i="40"/>
  <c r="D105" i="40"/>
  <c r="C105" i="40"/>
  <c r="G104" i="40"/>
  <c r="G103" i="40"/>
  <c r="G105" i="40" s="1"/>
  <c r="F98" i="40"/>
  <c r="E98" i="40"/>
  <c r="D98" i="40"/>
  <c r="C98" i="40"/>
  <c r="G97" i="40"/>
  <c r="G96" i="40"/>
  <c r="F91" i="40"/>
  <c r="F86" i="40" s="1"/>
  <c r="E91" i="40"/>
  <c r="D91" i="40"/>
  <c r="C91" i="40"/>
  <c r="G90" i="40"/>
  <c r="G89" i="40"/>
  <c r="E86" i="40"/>
  <c r="E84" i="40"/>
  <c r="D84" i="40"/>
  <c r="C84" i="40"/>
  <c r="G83" i="40"/>
  <c r="G82" i="40"/>
  <c r="G81" i="40"/>
  <c r="G80" i="40"/>
  <c r="G79" i="40"/>
  <c r="F78" i="40"/>
  <c r="F84" i="40" s="1"/>
  <c r="C78" i="40"/>
  <c r="G77" i="40"/>
  <c r="E72" i="40"/>
  <c r="D72" i="40"/>
  <c r="C72" i="40"/>
  <c r="F71" i="40"/>
  <c r="F72" i="40" s="1"/>
  <c r="G68" i="40"/>
  <c r="F63" i="40"/>
  <c r="E63" i="40"/>
  <c r="D63" i="40"/>
  <c r="C63" i="40"/>
  <c r="G62" i="40"/>
  <c r="G61" i="40"/>
  <c r="G63" i="40" s="1"/>
  <c r="F56" i="40"/>
  <c r="E56" i="40"/>
  <c r="D56" i="40"/>
  <c r="C56" i="40"/>
  <c r="G55" i="40"/>
  <c r="G54" i="40"/>
  <c r="G53" i="40"/>
  <c r="G52" i="40"/>
  <c r="G51" i="40"/>
  <c r="G50" i="40"/>
  <c r="G49" i="40"/>
  <c r="G48" i="40"/>
  <c r="F43" i="40"/>
  <c r="E43" i="40"/>
  <c r="D43" i="40"/>
  <c r="C43" i="40"/>
  <c r="G42" i="40"/>
  <c r="G41" i="40"/>
  <c r="G40" i="40"/>
  <c r="F35" i="40"/>
  <c r="E35" i="40"/>
  <c r="D35" i="40"/>
  <c r="C35" i="40"/>
  <c r="G34" i="40"/>
  <c r="G35" i="40" s="1"/>
  <c r="F29" i="40"/>
  <c r="E29" i="40"/>
  <c r="E18" i="40" s="1"/>
  <c r="D29" i="40"/>
  <c r="G28" i="40"/>
  <c r="G27" i="40"/>
  <c r="G26" i="40"/>
  <c r="G25" i="40"/>
  <c r="G24" i="40"/>
  <c r="G23" i="40"/>
  <c r="G22" i="40"/>
  <c r="C21" i="40"/>
  <c r="G21" i="40" s="1"/>
  <c r="F16" i="40"/>
  <c r="E16" i="40"/>
  <c r="D16" i="40"/>
  <c r="C16" i="40"/>
  <c r="G15" i="40"/>
  <c r="G14" i="40"/>
  <c r="G16" i="40" s="1"/>
  <c r="G9" i="40"/>
  <c r="F9" i="40"/>
  <c r="F3" i="40" s="1"/>
  <c r="E9" i="40"/>
  <c r="D9" i="40"/>
  <c r="D161" i="40" s="1"/>
  <c r="C9" i="40"/>
  <c r="G8" i="40"/>
  <c r="G7" i="40"/>
  <c r="G6" i="40"/>
  <c r="C37" i="40" l="1"/>
  <c r="C58" i="40"/>
  <c r="D18" i="40"/>
  <c r="D37" i="40"/>
  <c r="D58" i="40"/>
  <c r="E58" i="40"/>
  <c r="E37" i="40"/>
  <c r="F18" i="40"/>
  <c r="F37" i="40"/>
  <c r="G91" i="40"/>
  <c r="G78" i="40"/>
  <c r="G84" i="40" s="1"/>
  <c r="G29" i="40"/>
  <c r="E161" i="40"/>
  <c r="G148" i="40"/>
  <c r="G153" i="40" s="1"/>
  <c r="G143" i="40"/>
  <c r="C86" i="40"/>
  <c r="D86" i="40"/>
  <c r="G115" i="40"/>
  <c r="C29" i="40"/>
  <c r="C18" i="40" s="1"/>
  <c r="G43" i="40"/>
  <c r="C161" i="40"/>
  <c r="G125" i="40"/>
  <c r="E117" i="40"/>
  <c r="G98" i="40"/>
  <c r="G56" i="40"/>
  <c r="F58" i="40"/>
  <c r="G131" i="40"/>
  <c r="G133" i="40" s="1"/>
  <c r="C3" i="40"/>
  <c r="G71" i="40"/>
  <c r="G72" i="40" s="1"/>
  <c r="D3" i="40"/>
  <c r="E3" i="40"/>
  <c r="F125" i="40"/>
  <c r="F117" i="40" s="1"/>
  <c r="F161" i="40" l="1"/>
  <c r="G161" i="40"/>
</calcChain>
</file>

<file path=xl/sharedStrings.xml><?xml version="1.0" encoding="utf-8"?>
<sst xmlns="http://schemas.openxmlformats.org/spreadsheetml/2006/main" count="463" uniqueCount="253">
  <si>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</si>
  <si>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</si>
  <si>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</si>
  <si>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</si>
  <si>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</si>
  <si>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</si>
  <si>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</si>
  <si>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</si>
  <si>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</si>
  <si>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</si>
  <si>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</si>
  <si>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</si>
  <si>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</si>
  <si>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</si>
  <si>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</si>
  <si>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</si>
  <si>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</si>
  <si>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</si>
  <si>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</si>
  <si>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</si>
  <si>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</si>
  <si>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</si>
  <si>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</si>
  <si>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</si>
  <si>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</si>
  <si>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</si>
  <si>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</si>
  <si>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</si>
  <si>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</si>
  <si>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</si>
  <si>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</si>
  <si>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</si>
  <si>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</si>
  <si>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</si>
  <si>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</si>
  <si>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</si>
  <si>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</si>
  <si>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</si>
  <si>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</si>
  <si>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</si>
  <si>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</si>
  <si>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</si>
  <si>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</si>
  <si>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</si>
  <si>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3.學生緊急應變訓練(生)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</si>
  <si>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</si>
  <si>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</si>
  <si>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</si>
  <si>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</si>
  <si>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</si>
  <si>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</si>
  <si>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學務人員約40人。</t>
    <phoneticPr fontId="2" type="noConversion"/>
  </si>
  <si>
    <t>1.辦理社團評鑑觀摩與交流活動(課)</t>
    <phoneticPr fontId="2" type="noConversion"/>
  </si>
  <si>
    <t>1.健康生活宣導活動(生)</t>
    <phoneticPr fontId="2" type="noConversion"/>
  </si>
  <si>
    <t>2.文化陶冶，藝文欣賞(生)</t>
    <phoneticPr fontId="2" type="noConversion"/>
  </si>
  <si>
    <t>2.辦理標竿學習增進學輔知能(本)</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</si>
  <si>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</si>
  <si>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</si>
  <si>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</si>
  <si>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</si>
  <si>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</si>
  <si>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</si>
  <si>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</si>
  <si>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</si>
  <si>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</si>
  <si>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</si>
  <si>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</si>
  <si>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</si>
  <si>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</si>
  <si>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t>2.性別平等相關議題宣導(住)</t>
    <phoneticPr fontId="2" type="noConversion"/>
  </si>
  <si>
    <t>3.培養住宿生生活自律與良好品德態度(住)</t>
    <phoneticPr fontId="2" type="noConversion"/>
  </si>
  <si>
    <t>1.生活法學教育宣導(生)</t>
    <phoneticPr fontId="2" type="noConversion"/>
  </si>
  <si>
    <t>2.充實社團指導老師輔導效能(課)</t>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</si>
  <si>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</si>
  <si>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</si>
  <si>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</si>
  <si>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</si>
  <si>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</si>
  <si>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</si>
  <si>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策略1-1-2</t>
    <phoneticPr fontId="2" type="noConversion"/>
  </si>
  <si>
    <t>1.培育社團菁英傳揚社團精神(課)</t>
    <phoneticPr fontId="2" type="noConversion"/>
  </si>
  <si>
    <t>3.衛生保健宣導活動(衛)</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</si>
  <si>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</si>
  <si>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</si>
  <si>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7.宿舍環境與安全管理(住)</t>
    <phoneticPr fontId="2" type="noConversion"/>
  </si>
  <si>
    <t>8.學生宿舍防火防災演練(住)</t>
    <phoneticPr fontId="2" type="noConversion"/>
  </si>
  <si>
    <t>6.社團學生急救訓練或其他緊急事件應變訓練施(課)</t>
    <phoneticPr fontId="2" type="noConversion"/>
  </si>
  <si>
    <t>學生約600人。</t>
  </si>
  <si>
    <t>學生約2,000人次。</t>
  </si>
  <si>
    <t>學生約5,000人。</t>
  </si>
  <si>
    <t>學生約500人。</t>
  </si>
  <si>
    <t>學生約3,000人次。</t>
  </si>
  <si>
    <t>學生約1,500人次。</t>
  </si>
  <si>
    <t>社團成員約1,000人，服務3,000人次。</t>
  </si>
  <si>
    <t>1.職涯密碼解析(諮)</t>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</si>
  <si>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</si>
  <si>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t xml:space="preserve">各學院導師、院系教官及助理計約1,200人次。
</t>
    <phoneticPr fontId="2" type="noConversion"/>
  </si>
  <si>
    <t xml:space="preserve">1.交通安全巡查暨教育輔導措施(生)      </t>
    <phoneticPr fontId="2" type="noConversion"/>
  </si>
  <si>
    <t>學務處、軍訓室全體約80人。</t>
    <phoneticPr fontId="2" type="noConversion"/>
  </si>
  <si>
    <t>2.健康飲食宣導活動(衛)</t>
  </si>
  <si>
    <t>境外生約750人次。</t>
    <phoneticPr fontId="2" type="noConversion"/>
  </si>
  <si>
    <t>樓長及各寢室代表約500人。</t>
  </si>
  <si>
    <t>工讀生、義工及助理輔導員，約80人。</t>
  </si>
  <si>
    <t>輔導員及助理輔導員35人。</t>
  </si>
  <si>
    <t>各寢室室長或代表及宿治會幹部，約355人。</t>
  </si>
  <si>
    <t>師生約2,000人。</t>
  </si>
  <si>
    <t>社團幹部計200人。</t>
  </si>
  <si>
    <t>2.建立學生民主法治知能(課)</t>
  </si>
  <si>
    <t>學生約2,500人次。</t>
  </si>
  <si>
    <t>1.高關懷學生諮商輔導專案(諮)</t>
    <phoneticPr fontId="9" type="noConversion"/>
  </si>
  <si>
    <t>2.實施新生定向輔導，體認生活方式與環境(住)</t>
    <phoneticPr fontId="2" type="noConversion"/>
  </si>
  <si>
    <t>2.校外賃居安全宣導及訪視工作(軍訓室)</t>
    <phoneticPr fontId="2" type="noConversion"/>
  </si>
  <si>
    <t>3.職涯諮詢探索(諮)</t>
    <phoneticPr fontId="2" type="noConversion"/>
  </si>
  <si>
    <t>4.校園徵才活動(諮)</t>
    <phoneticPr fontId="2" type="noConversion"/>
  </si>
  <si>
    <t>5.激發住宿生潛能，發展宿舍同儕輔導學習團隊(住)</t>
    <phoneticPr fontId="2" type="noConversion"/>
  </si>
  <si>
    <t>5.強化住宿生溝通管道(住)</t>
    <phoneticPr fontId="2" type="noConversion"/>
  </si>
  <si>
    <t>1.音樂性社團辦理音樂活動，透過音樂演出活動，洗滌心靈，使身心靈獲得休憩，預計10場次，約3,000元-8,000元(含印刷費、活動費)。
2.宗教性社團、學藝性社團辦理分享會活動或講座，透過分享探討生命價值的意義，並學會感恩知足，預計10場次，約3,000元至5,000元(含講座鐘點費、印刷費)。</t>
    <phoneticPr fontId="9" type="noConversion"/>
  </si>
  <si>
    <r>
      <t>1.</t>
    </r>
    <r>
      <rPr>
        <sz val="11"/>
        <rFont val="標楷體"/>
        <family val="4"/>
        <charset val="136"/>
      </rPr>
      <t>心靈健康推廣方案</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</si>
  <si>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藝心鄉癒療親計畫</t>
    </r>
    <r>
      <rPr>
        <sz val="11"/>
        <rFont val="Times New Roman"/>
        <family val="1"/>
      </rPr>
      <t>(</t>
    </r>
    <r>
      <rPr>
        <sz val="11"/>
        <rFont val="標楷體"/>
        <family val="4"/>
        <charset val="136"/>
      </rPr>
      <t>諮</t>
    </r>
    <r>
      <rPr>
        <sz val="11"/>
        <rFont val="Times New Roman"/>
        <family val="1"/>
      </rPr>
      <t>)</t>
    </r>
    <phoneticPr fontId="2" type="noConversion"/>
  </si>
  <si>
    <t>提升導師功能鼓勵措施：每學年第2學期召開「優良導師獎勵審查委員會」遴選前一學年度特優及優良導師，獲選「特優導師」者由校長公開場合表揚，獲選「優良導師」者由院長於院導師會議頒獎，製作中英文雙語獎狀所需經費計3,500元。</t>
    <phoneticPr fontId="2" type="noConversion"/>
  </si>
  <si>
    <t>1.健康促進宣導活動(衛)</t>
    <phoneticPr fontId="2" type="noConversion"/>
  </si>
  <si>
    <t>1.全校教職員生約200人
2.參與師生共計50人
3.全校師生共計60人次</t>
    <phoneticPr fontId="2" type="noConversion"/>
  </si>
  <si>
    <t>獎金、獎品限以配合款支應</t>
    <phoneticPr fontId="2" type="noConversion"/>
  </si>
  <si>
    <t>7.情感教育(諮)</t>
    <phoneticPr fontId="9" type="noConversion"/>
  </si>
  <si>
    <t>8.多元文化輔導專案(諮)</t>
    <phoneticPr fontId="9" type="noConversion"/>
  </si>
  <si>
    <t>3校園輔導專業增能專案(諮)</t>
    <phoneticPr fontId="2" type="noConversion"/>
  </si>
  <si>
    <t>每一場次社團幹部計60人。</t>
    <phoneticPr fontId="9" type="noConversion"/>
  </si>
  <si>
    <t>1.交通安全法律諮詢：交通事故處理研判與法律諮詢服務，每週提供1小時服務，以1,000元計，每學期以14週計，約需1萬4,280元；2學期28週所需諮詢經費計2萬8,560元(以補助支應)。
2.交通安全宣導活動：上半年度辦理宣導活動、講座等，對象為全校教職員生，概約1,000人次參與，所需經費計3萬8,000元(含講座鐘點費、宣傳品製作、印刷費、膳費、運費、雜支或視實需搭設舞台、音響等)；下半年度辦理講座、機車安全駕駛訓練等相關活動，對象為全校教職員生，概約500人次參與，所需經費計3萬9,000元(含講座鐘點費、宣傳品製作、運費、膳費、印刷費、雜支等)。</t>
    <phoneticPr fontId="2" type="noConversion"/>
  </si>
  <si>
    <t>1.全校師生約計服務35人次
2.全校師生約計服務1,500人次</t>
    <phoneticPr fontId="2" type="noConversion"/>
  </si>
  <si>
    <t>為利境外生瞭解台灣特殊佳節文化，規劃辦理台灣節慶活動：端午節、中秋節及冬至聯歡。</t>
    <phoneticPr fontId="2" type="noConversion"/>
  </si>
  <si>
    <t>活動預計每場100-200人，共2場約 200-400人。</t>
    <phoneticPr fontId="2" type="noConversion"/>
  </si>
  <si>
    <t xml:space="preserve">辦理進住報到，讓全體住宿生順利完成入住手續，經費需求含膳費及文宣印刷等費用。   </t>
    <phoneticPr fontId="2" type="noConversion"/>
  </si>
  <si>
    <t>辦理室長大會，提供住輔組與住宿生雙向有效率的溝通管道，經費需求含膳費及文宣等費用。</t>
    <phoneticPr fontId="2" type="noConversion"/>
  </si>
  <si>
    <t>上下學期各舉辦一次學生宿舍寢室內務檢查，期維持宿舍環境整潔，營造優質住宿環境，培養住宿生良好品德與生活習慣；另於節慶時布置學生宿舍，營造溫馨氣氛。經費需求含膳費、海報印刷等費用。</t>
    <phoneticPr fontId="2" type="noConversion"/>
  </si>
  <si>
    <t>為讓境外生持續深入探索台灣風情，規劃辦理春季文化之旅(1日行)及秋季文化之旅(2日行)。(含遊覽車資、膳費、導覽費、保險費、各項雜支等。</t>
    <phoneticPr fontId="2" type="noConversion"/>
  </si>
  <si>
    <t>辦理社團負責人座談會，會議由校長主持，邀請全校各級師長出席，與校內學生社團負責人座談，進行良好溝通，增進社團發展及經營品質。預計辦理1場次，參與人數約200人，經費預算2萬元(含膳費、印刷費、活動費)。</t>
    <phoneticPr fontId="9" type="noConversion"/>
  </si>
  <si>
    <t>師長、社團負責人計200人。</t>
    <phoneticPr fontId="9" type="noConversion"/>
  </si>
  <si>
    <t>1.約300-500人。
2.約1000-2000人。
3.大一新生約5,000人。</t>
    <phoneticPr fontId="2" type="noConversion"/>
  </si>
  <si>
    <t xml:space="preserve">
全校師生約1,400人次參加</t>
    <phoneticPr fontId="2" type="noConversion"/>
  </si>
  <si>
    <t>1.全校教職員生有關民刑法法律諮詢計46件。
2.全校師生每場參與人數約100人；新生家長座談會約500人
3.講座參與人計約100人
4.全校學生計約200人次
5.以原住民學生為主，全校學生皆可參加，1場次預計30人次
6.全校教職員工生計約100人參與
7.全校學生計約500人次</t>
    <phoneticPr fontId="2" type="noConversion"/>
  </si>
  <si>
    <r>
      <rPr>
        <sz val="11"/>
        <rFont val="標楷體"/>
        <family val="4"/>
        <charset val="136"/>
      </rPr>
      <t>全校師生預計</t>
    </r>
    <r>
      <rPr>
        <sz val="11"/>
        <rFont val="Times New Roman"/>
        <family val="1"/>
      </rPr>
      <t>200</t>
    </r>
    <r>
      <rPr>
        <sz val="11"/>
        <rFont val="標楷體"/>
        <family val="4"/>
        <charset val="136"/>
      </rPr>
      <t>人次。</t>
    </r>
    <phoneticPr fontId="2" type="noConversion"/>
  </si>
  <si>
    <r>
      <rPr>
        <sz val="11"/>
        <rFont val="標楷體"/>
        <family val="4"/>
        <charset val="136"/>
      </rPr>
      <t>全校師生預計</t>
    </r>
    <r>
      <rPr>
        <sz val="11"/>
        <rFont val="Times New Roman"/>
        <family val="1"/>
      </rPr>
      <t>300</t>
    </r>
    <r>
      <rPr>
        <sz val="11"/>
        <rFont val="標楷體"/>
        <family val="4"/>
        <charset val="136"/>
      </rPr>
      <t>人次。</t>
    </r>
    <phoneticPr fontId="9" type="noConversion"/>
  </si>
  <si>
    <r>
      <rPr>
        <sz val="11"/>
        <rFont val="標楷體"/>
        <family val="4"/>
        <charset val="136"/>
      </rPr>
      <t>全校學生預計</t>
    </r>
    <r>
      <rPr>
        <sz val="11"/>
        <rFont val="Times New Roman"/>
        <family val="1"/>
      </rPr>
      <t>80</t>
    </r>
    <r>
      <rPr>
        <sz val="11"/>
        <rFont val="標楷體"/>
        <family val="4"/>
        <charset val="136"/>
      </rPr>
      <t>人次。</t>
    </r>
    <phoneticPr fontId="9" type="noConversion"/>
  </si>
  <si>
    <r>
      <rPr>
        <sz val="11"/>
        <rFont val="標楷體"/>
        <family val="4"/>
        <charset val="136"/>
      </rPr>
      <t xml:space="preserve">為促進學生心理健康，協助學生培養多元且有效的紓壓管道，增進師生對憂鬱及自殺防治的相關知能，進而預防自傷危機的產生。預計辦理：
</t>
    </r>
    <r>
      <rPr>
        <sz val="11"/>
        <rFont val="Times New Roman"/>
        <family val="1"/>
      </rPr>
      <t>1.</t>
    </r>
    <r>
      <rPr>
        <sz val="11"/>
        <rFont val="標楷體"/>
        <family val="4"/>
        <charset val="136"/>
      </rPr>
      <t>專題演講</t>
    </r>
    <r>
      <rPr>
        <sz val="11"/>
        <rFont val="Times New Roman"/>
        <family val="1"/>
      </rPr>
      <t>2-3</t>
    </r>
    <r>
      <rPr>
        <sz val="11"/>
        <rFont val="標楷體"/>
        <family val="4"/>
        <charset val="136"/>
      </rPr>
      <t xml:space="preserve">場。
</t>
    </r>
    <r>
      <rPr>
        <sz val="11"/>
        <rFont val="Times New Roman"/>
        <family val="1"/>
      </rPr>
      <t>2.</t>
    </r>
    <r>
      <rPr>
        <sz val="11"/>
        <rFont val="標楷體"/>
        <family val="4"/>
        <charset val="136"/>
      </rPr>
      <t>紓壓工作坊及相關活動</t>
    </r>
    <r>
      <rPr>
        <sz val="11"/>
        <rFont val="Times New Roman"/>
        <family val="1"/>
      </rPr>
      <t>2-3</t>
    </r>
    <r>
      <rPr>
        <sz val="11"/>
        <rFont val="標楷體"/>
        <family val="4"/>
        <charset val="136"/>
      </rPr>
      <t>場，每場預計</t>
    </r>
    <r>
      <rPr>
        <sz val="11"/>
        <rFont val="Times New Roman"/>
        <family val="1"/>
      </rPr>
      <t>2~4</t>
    </r>
    <r>
      <rPr>
        <sz val="11"/>
        <rFont val="標楷體"/>
        <family val="4"/>
        <charset val="136"/>
      </rPr>
      <t xml:space="preserve">小時。
</t>
    </r>
    <r>
      <rPr>
        <sz val="11"/>
        <rFont val="Times New Roman"/>
        <family val="1"/>
      </rPr>
      <t>3.</t>
    </r>
    <r>
      <rPr>
        <sz val="11"/>
        <rFont val="標楷體"/>
        <family val="4"/>
        <charset val="136"/>
      </rPr>
      <t>辦理心衛諮詢站</t>
    </r>
    <r>
      <rPr>
        <sz val="11"/>
        <rFont val="Times New Roman"/>
        <family val="1"/>
      </rPr>
      <t xml:space="preserve"> </t>
    </r>
    <r>
      <rPr>
        <sz val="11"/>
        <rFont val="標楷體"/>
        <family val="4"/>
        <charset val="136"/>
      </rPr>
      <t>，預估</t>
    </r>
    <r>
      <rPr>
        <sz val="11"/>
        <rFont val="Times New Roman"/>
        <family val="1"/>
      </rPr>
      <t>90</t>
    </r>
    <r>
      <rPr>
        <sz val="11"/>
        <rFont val="標楷體"/>
        <family val="4"/>
        <charset val="136"/>
      </rPr>
      <t xml:space="preserve">人次。
</t>
    </r>
    <r>
      <rPr>
        <sz val="11"/>
        <rFont val="Times New Roman"/>
        <family val="1"/>
      </rPr>
      <t>4.</t>
    </r>
    <r>
      <rPr>
        <sz val="11"/>
        <rFont val="標楷體"/>
        <family val="4"/>
        <charset val="136"/>
      </rPr>
      <t xml:space="preserve">利用海報、電子看板、廁所文宣、電子信箱、淡江時報等多元管道針對全校性進行文宣宣導。
</t>
    </r>
    <r>
      <rPr>
        <sz val="11"/>
        <rFont val="Times New Roman"/>
        <family val="1"/>
      </rPr>
      <t>5.</t>
    </r>
    <r>
      <rPr>
        <sz val="11"/>
        <rFont val="標楷體"/>
        <family val="4"/>
        <charset val="136"/>
      </rPr>
      <t>利用活動媒材提升學生對校內外求助管道的認識與了解。
經費預估約需</t>
    </r>
    <r>
      <rPr>
        <sz val="11"/>
        <rFont val="Times New Roman"/>
        <family val="1"/>
      </rPr>
      <t>9</t>
    </r>
    <r>
      <rPr>
        <sz val="11"/>
        <rFont val="標楷體"/>
        <family val="4"/>
        <charset val="136"/>
      </rPr>
      <t>萬元</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</si>
  <si>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900</t>
    </r>
    <r>
      <rPr>
        <sz val="11"/>
        <rFont val="標楷體"/>
        <family val="4"/>
        <charset val="136"/>
      </rPr>
      <t>人次。</t>
    </r>
    <phoneticPr fontId="9" type="noConversion"/>
  </si>
  <si>
    <r>
      <rPr>
        <sz val="11"/>
        <rFont val="標楷體"/>
        <family val="4"/>
        <charset val="136"/>
      </rPr>
      <t>全校師生預計</t>
    </r>
    <r>
      <rPr>
        <sz val="11"/>
        <rFont val="Times New Roman"/>
        <family val="1"/>
      </rPr>
      <t>700</t>
    </r>
    <r>
      <rPr>
        <sz val="11"/>
        <rFont val="標楷體"/>
        <family val="4"/>
        <charset val="136"/>
      </rPr>
      <t>人次。</t>
    </r>
    <phoneticPr fontId="9" type="noConversion"/>
  </si>
  <si>
    <t>2.職涯工作坊(諮)</t>
    <phoneticPr fontId="2" type="noConversion"/>
  </si>
  <si>
    <r>
      <rPr>
        <sz val="11"/>
        <rFont val="標楷體"/>
        <family val="4"/>
        <charset val="136"/>
      </rPr>
      <t xml:space="preserve">全校學生約
</t>
    </r>
    <r>
      <rPr>
        <sz val="11"/>
        <rFont val="Times New Roman"/>
        <family val="1"/>
      </rPr>
      <t>100</t>
    </r>
    <r>
      <rPr>
        <sz val="11"/>
        <rFont val="標楷體"/>
        <family val="4"/>
        <charset val="136"/>
      </rPr>
      <t>人次。</t>
    </r>
    <phoneticPr fontId="9" type="noConversion"/>
  </si>
  <si>
    <r>
      <rPr>
        <sz val="11"/>
        <rFont val="標楷體"/>
        <family val="4"/>
        <charset val="136"/>
      </rPr>
      <t xml:space="preserve">全校學生約
</t>
    </r>
    <r>
      <rPr>
        <sz val="11"/>
        <rFont val="Times New Roman"/>
        <family val="1"/>
      </rPr>
      <t>160</t>
    </r>
    <r>
      <rPr>
        <sz val="11"/>
        <rFont val="標楷體"/>
        <family val="4"/>
        <charset val="136"/>
      </rPr>
      <t>人次。</t>
    </r>
    <phoneticPr fontId="9" type="noConversion"/>
  </si>
  <si>
    <r>
      <rPr>
        <sz val="11"/>
        <rFont val="標楷體"/>
        <family val="4"/>
        <charset val="136"/>
      </rPr>
      <t xml:space="preserve">全校學生約
</t>
    </r>
    <r>
      <rPr>
        <sz val="11"/>
        <rFont val="Times New Roman"/>
        <family val="1"/>
      </rPr>
      <t>110</t>
    </r>
    <r>
      <rPr>
        <sz val="11"/>
        <rFont val="標楷體"/>
        <family val="4"/>
        <charset val="136"/>
      </rPr>
      <t>人。</t>
    </r>
    <phoneticPr fontId="9" type="noConversion"/>
  </si>
  <si>
    <r>
      <rPr>
        <sz val="11"/>
        <rFont val="標楷體"/>
        <family val="4"/>
        <charset val="136"/>
      </rPr>
      <t xml:space="preserve">全校學生約
</t>
    </r>
    <r>
      <rPr>
        <sz val="11"/>
        <rFont val="Times New Roman"/>
        <family val="1"/>
      </rPr>
      <t>2,500</t>
    </r>
    <r>
      <rPr>
        <sz val="11"/>
        <rFont val="標楷體"/>
        <family val="4"/>
        <charset val="136"/>
      </rPr>
      <t>人次。</t>
    </r>
    <phoneticPr fontId="2" type="noConversion"/>
  </si>
  <si>
    <r>
      <rPr>
        <sz val="11"/>
        <rFont val="標楷體"/>
        <family val="4"/>
        <charset val="136"/>
      </rPr>
      <t xml:space="preserve">諮商相關專業人員預計
</t>
    </r>
    <r>
      <rPr>
        <sz val="11"/>
        <rFont val="Times New Roman"/>
        <family val="1"/>
      </rPr>
      <t>70</t>
    </r>
    <r>
      <rPr>
        <sz val="11"/>
        <rFont val="標楷體"/>
        <family val="4"/>
        <charset val="136"/>
      </rPr>
      <t>人次。</t>
    </r>
    <phoneticPr fontId="9" type="noConversion"/>
  </si>
  <si>
    <r>
      <rPr>
        <sz val="11"/>
        <rFont val="標楷體"/>
        <family val="4"/>
        <charset val="136"/>
      </rPr>
      <t xml:space="preserve">諮商相關專業人員預計
</t>
    </r>
    <r>
      <rPr>
        <sz val="11"/>
        <rFont val="Times New Roman"/>
        <family val="1"/>
      </rPr>
      <t>40</t>
    </r>
    <r>
      <rPr>
        <sz val="11"/>
        <rFont val="標楷體"/>
        <family val="4"/>
        <charset val="136"/>
      </rPr>
      <t>人次。</t>
    </r>
    <phoneticPr fontId="9" type="noConversion"/>
  </si>
  <si>
    <r>
      <rPr>
        <sz val="11"/>
        <rFont val="標楷體"/>
        <family val="4"/>
        <charset val="136"/>
      </rPr>
      <t xml:space="preserve">諮商相關專業人員預計
</t>
    </r>
    <r>
      <rPr>
        <sz val="11"/>
        <rFont val="Times New Roman"/>
        <family val="1"/>
      </rPr>
      <t>60</t>
    </r>
    <r>
      <rPr>
        <sz val="11"/>
        <rFont val="標楷體"/>
        <family val="4"/>
        <charset val="136"/>
      </rPr>
      <t>人次。</t>
    </r>
    <phoneticPr fontId="2" type="noConversion"/>
  </si>
  <si>
    <t>學生約2,500人。</t>
    <phoneticPr fontId="2" type="noConversion"/>
  </si>
  <si>
    <t xml:space="preserve">年度特優7位、優良導師約14位。 </t>
    <phoneticPr fontId="2" type="noConversion"/>
  </si>
  <si>
    <t>本校導師約60人。</t>
    <phoneticPr fontId="2" type="noConversion"/>
  </si>
  <si>
    <t>1.帶動社區中小學服務活動暨成果分享(課)</t>
    <phoneticPr fontId="2" type="noConversion"/>
  </si>
  <si>
    <t>2.推廣服務學習精神，辦理學生參與服務學習相關活動(課)</t>
    <phoneticPr fontId="2" type="noConversion"/>
  </si>
  <si>
    <t>3.社團服務學習活動(課)</t>
    <phoneticPr fontId="9" type="noConversion"/>
  </si>
  <si>
    <t>4.社團寒暑假服務活動暨成果分享(課)</t>
    <phoneticPr fontId="9" type="noConversion"/>
  </si>
  <si>
    <t>5.補助文化涵養培育及各項境外生教育、知性或社區活動 (境)</t>
    <phoneticPr fontId="2" type="noConversion"/>
  </si>
  <si>
    <t>邀請專業講師講授，議題包含性騷擾、身體自主權、感情/情緒管理及多元性別等，讓性別平等教育在學生宿舍紮根落實並加強宿舍內性別平等相關議題宣導經費需求含講座鐘點費、膳費及海報等費用。</t>
    <phoneticPr fontId="2" type="noConversion"/>
  </si>
  <si>
    <t>院系導師座談會：每學期以學院為單位計辦理7場院、系導師座談會，第1學期會議重點在頒獎表揚年度優良導師並藉由教務、學務及總務處等宣導事項，增加導師輔導學生成效。第2學期以諮商輔導組輔導學生案例專題報告，提升導師辨識須提供專業諮商學生之知能。2學期共計有各院系教師、系教官約1,080人次及一、二級主管及助理120人次，合計約1,200人次與會，所需經費計11萬1,000元(含膳費、雜支)。</t>
    <phoneticPr fontId="2" type="noConversion"/>
  </si>
  <si>
    <t>1.法律諮詢：法律諮詢服務，每週提供2小時服務，以2,000元計，每學期以16次計，約需3萬3,000元(含雇主補充保費)；2學期32週所需諮詢經費計6萬6,000元(含雇主補充保費)。
2.智慧財產權宣導：每學期各辦理1場智慧財產權宣導講座，對象均為全校師生，參與人數約100人，所需經費1萬1,400元(含講師鐘點費、印刷費、雜支等)。另，為向新生宣導尊重智慧財產權觀念，擬製做智慧財產權宣導筆於新生暨家長座談會中發放(約500份)，所需經費6,000元(印刷費)。
3.信用教育宣導系列活動：信用教育宣導系列活動，113學年度邀請臺灣銀行淡水分行人員針對畢業生及出國交換生辦理講座，善用就學貸款資源，避免爾後貸款信用不良等狀況。並設計就學貸款常識問卷，寄發學生信箱；請臺灣銀行錄製宣導影片放置生輔組網頁。宣導對象為全校就貸生，講座參與人次計約100人，所需經費1萬3,300元（含活動宣導品、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6.生活法治教育宣導：辦理1場校務人員民主法治人權教育宣導講座，參與人數約80人，所需經費約1萬4,040元(含講座鐘點費、膳費、雜支等)。
7.犯罪預防宣導：辦理專題講座宣教，參與人數約500人，所需經費約3萬2,000元(含講師鐘點費、印刷費、雜支等)。</t>
    <phoneticPr fontId="2" type="noConversion"/>
  </si>
  <si>
    <t>1.生活藝術相關講座：參加對象為本校學生，約計200人，將邀請專業人士蒞校講座，藉以強化學生人文涵養、陶冶性情品德，培養德術兼備之現代化公民，所需經費約3萬6,000元(含講座鐘點費、印製費、雜支等)。
2.原住民文化週：藉由原住民歌舞表演與展覽方式，邀請全校師生欣賞，使原住民文化活動在校園中引起迴響，亦陪同輔導學生經由原住民歌舞練習、成果發表活動企劃、進行，凝聚原住民學生情誼及提昇族群認同，所需經費1萬6,000元（含學生活動費、膳費、印刷費、表演服裝與道具租借等）。
3.原來這麼美-了解原住民文化：推動文化使命，讓原住民堅毅不輕易放棄的精神代代延續下去，讓全校師生看見原住民在台灣存在的價值，預計邀請原住民文創工作者進行2場講座分享，所需經費3萬576元（含講座鐘點費、學生活動費、膳費、印刷費、雜支等）</t>
    <phoneticPr fontId="2" type="noConversion"/>
  </si>
  <si>
    <t>大學生性教育需要探討親密關係背後的性倫理議題，增強學生對是否要發生性行為，以及需要怎樣的性關係有「批判思辨」能力，應避免從事「不安全」性行為，全程正確使用保險套做好自我保護，杜絕感染愛滋及相關性病，提供正確的避孕觀念，以保護自身及性伴侶的安全，讓學生能獲得更全面性與系統性的學習。預計辦理約4-8場(經費包含講座鐘點費、雇主補充保費、講座宣導海報、文宣、印製、稿費、教材教具、餐費、活動費、雜支等)。</t>
    <phoneticPr fontId="2" type="noConversion"/>
  </si>
  <si>
    <t>為提升校園學生健康飲食識能，規劃健康飲食知能工作坊以落實健康飲食教育，協助學生建立良好的飲食習慣。預計辦理約2-4場(經費包含講座鐘點費、雇主補充保費、講師餐費、講座宣導海報、教材教具、活動費、雜支、手冊等)。</t>
    <phoneticPr fontId="2" type="noConversion"/>
  </si>
  <si>
    <t>若長期久坐辦公室、少曬太陽、缺乏運動且平時少喝牛奶者，極可能是骨質疏鬆的高危險群!鈣為組成身體骨骼及牙齒的主要成分，若長期鈣攝取不足，對成人或長者易發生骨質疏鬆症，因此更應該注意鈣質的攝取。根據國人膳食營養素參考攝取量，每日建議鈣攝取量，成人則為1000 mg。因此如何補鈣方法，維護骨本本活動為提醒同學要如何得到『鈣』高尚的身體，經由骨密度檢測活動傳遞如何補鈣正確觀念並由活動測量瞭解如何補鈣及VDitD。辦理骨密度檢測活動2場次，經費預估23,957元(含諮詢費、檢測費、印刷費(宣導海報、文宣、印製、稿費、教材教具、餐費、活動費、雜支等)。</t>
    <phoneticPr fontId="2" type="noConversion"/>
  </si>
  <si>
    <t>境外生約150人次。</t>
    <phoneticPr fontId="2" type="noConversion"/>
  </si>
  <si>
    <t>透過辦理主題特色活動，包含：國際交流_在地住居融合、吾居吾宿_宿舍同儕共融、樂活永續_手作紓壓思辯、自動自發_宿舍自治活動等，型塑住宿即學習，宿舍即書院。活動費用包含講座鐘點、場布、文宣品、印刷及膳費等費用。</t>
    <phoneticPr fontId="2" type="noConversion"/>
  </si>
  <si>
    <t>全體住宿生3,107人。(松濤館2,126人，淡江國際學園981人)。</t>
    <phoneticPr fontId="2" type="noConversion"/>
  </si>
  <si>
    <t>透過安住居樂學習服務訓練課程，希望藉此訓練志工，並加強宣導共同維護宿舍房間、公共區域環境、冰箱使用清理、寢室內電器用電安全等。活動費用包含講座鐘點、海報印刷及膳費等費用。</t>
    <phoneticPr fontId="2" type="noConversion"/>
  </si>
  <si>
    <t>學生宿舍志工(約55人)。</t>
    <phoneticPr fontId="2" type="noConversion"/>
  </si>
  <si>
    <t>辦理松濤館、淡江學園宿舍消防安全逃生演練，經費包含膳費、簡易包紮耗材及逃生安全宣導海報印刷等費用。</t>
    <phoneticPr fontId="2" type="noConversion"/>
  </si>
  <si>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費用。</t>
    <phoneticPr fontId="2" type="noConversion"/>
  </si>
  <si>
    <t>宿治會成員編組二至三人為一組，至各寢室與住宿生互動關懷，除了解住宿生的適應狀況，並傳達住宿生應遵守的生活規範，讓宿治會發揮宿舍多元管理成效。另結合節慶營造溫馨氣氛，如：歐趴糖祝福、湯圓晚會、粽香活動及送舊晚會等，經費需求含膳費及文宣印刷等費用。</t>
    <phoneticPr fontId="2" type="noConversion"/>
  </si>
  <si>
    <t>設置助理輔導員制，配合宿舍輔導員執行宿舍管理等相關工作。辦理助理輔導員甄選特訓研習及職能訓練活動，從中觀察學生特質，安排專業講師講授，激發學生潛能、培養課外應變能力及競爭力，活動經費包含膳宿費及講座鐘點費等費用。</t>
    <phoneticPr fontId="2" type="noConversion"/>
  </si>
  <si>
    <t>藉由多軸度的心理推廣活動，協助學生建立多元思考能力、增加心理健康知識、提升自我效能感，增加自我肯定，使其具備強韌的挫折容忍力來因應豐富的大學生活。預計辦理：
1.聘請專家進行專題演講、工作坊、成長團體共3-8場，每場2小時。
2.於校園辦理3-6天攤位或推廣交流活動。
3.以創意互動方式宣導「微笑淡江」徵文活動，並將其作品製作文宣品進行發放。
4.製發相關活動教材、例行性海報及廁所文宣、主題文章之衛教宣導。經費預估約需14萬元整(含講座鐘點費、補充保費、印製費、活動費、教材教具、膳費、稿費、雜支等)。</t>
    <phoneticPr fontId="9" type="noConversion"/>
  </si>
  <si>
    <r>
      <rPr>
        <sz val="11"/>
        <rFont val="標楷體"/>
        <family val="4"/>
        <charset val="136"/>
      </rPr>
      <t>全校師生預計</t>
    </r>
    <r>
      <rPr>
        <sz val="11"/>
        <rFont val="Times New Roman"/>
        <family val="1"/>
      </rPr>
      <t>600</t>
    </r>
    <r>
      <rPr>
        <sz val="11"/>
        <rFont val="標楷體"/>
        <family val="4"/>
        <charset val="136"/>
      </rPr>
      <t>人次。</t>
    </r>
    <phoneticPr fontId="9" type="noConversion"/>
  </si>
  <si>
    <t>以多元宣傳管道製作海報、廁所文宣等進行推廣活動，如：
1.利用校園電子看板、淡江大學首頁、諮輔中心網頁、全校學生電子信箱等，推廣「心理健康操」網路諮詢信箱。
2.辦理網路諮詢信箱之主題推廣活動，如：擺攤、工作坊等，鼓勵學生認識心理健康與使用信箱。
3.每月進行海報文宣、廁所文宣等宣傳。
4.印製e化諮詢小卡，宣導網路諮詢信箱及相關資訊，發放同學。 經費預估約需8萬元(含講座鐘點費、補充保費、印製費、活動費、教材教具、膳費、稿費、雜支等)。。</t>
    <phoneticPr fontId="9" type="noConversion"/>
  </si>
  <si>
    <t>透過各種藝術形式，舉凡音樂、戲劇、創作等媒介進入校園協助學生透過藝術紓解內在壓力，表達自我，傳達情感，讓同學可以透過藝術自我療癒，提升自我認同，幫助心靈上的轉化和昇華。
預計辦理：
1.「藝心鄉」擺攤推廣宣導。
2.辦理「藝術深層舒壓」工作坊 4-6場次。
3.辦理「開放畫室」工作坊3-6場次。
4.全校性「藝心鄉癒療親計畫」文宣宣導，含海報、廁所文宣、電子看板及寄送電子信件。
5.製作「藝心鄉」相關活動教材，以利同學參與活動。
經費預估約需8萬元(含講座鐘點費、補充保費、印製費、活動費、教材教具、稿費、雜支等)。</t>
    <phoneticPr fontId="9" type="noConversion"/>
  </si>
  <si>
    <r>
      <rPr>
        <sz val="11"/>
        <rFont val="標楷體"/>
        <family val="4"/>
        <charset val="136"/>
      </rPr>
      <t>陪同本校心理、精神疾患、憂鬱症等學生至社區相關醫療機構診治，並與精神科醫師商討協助學生與慰問關懷等相關事宜。預估陪同約及慰問關懷</t>
    </r>
    <r>
      <rPr>
        <sz val="11"/>
        <rFont val="Times New Roman"/>
        <family val="1"/>
      </rPr>
      <t>80</t>
    </r>
    <r>
      <rPr>
        <sz val="11"/>
        <rFont val="標楷體"/>
        <family val="4"/>
        <charset val="136"/>
      </rPr>
      <t>次。
經費預估約</t>
    </r>
    <r>
      <rPr>
        <sz val="11"/>
        <rFont val="Times New Roman"/>
        <family val="1"/>
      </rPr>
      <t>1</t>
    </r>
    <r>
      <rPr>
        <sz val="11"/>
        <rFont val="標楷體"/>
        <family val="4"/>
        <charset val="136"/>
      </rPr>
      <t>萬</t>
    </r>
    <r>
      <rPr>
        <sz val="11"/>
        <rFont val="Times New Roman"/>
        <family val="1"/>
      </rPr>
      <t>8,000</t>
    </r>
    <r>
      <rPr>
        <sz val="11"/>
        <rFont val="標楷體"/>
        <family val="4"/>
        <charset val="136"/>
      </rPr>
      <t>元</t>
    </r>
    <r>
      <rPr>
        <sz val="11"/>
        <rFont val="Times New Roman"/>
        <family val="1"/>
      </rPr>
      <t>(</t>
    </r>
    <r>
      <rPr>
        <sz val="11"/>
        <rFont val="標楷體"/>
        <family val="4"/>
        <charset val="136"/>
      </rPr>
      <t>含交通費、慰問品、印製費、活動費、雜支等相關費用</t>
    </r>
    <r>
      <rPr>
        <sz val="11"/>
        <rFont val="Times New Roman"/>
        <family val="1"/>
      </rPr>
      <t>)</t>
    </r>
    <r>
      <rPr>
        <sz val="11"/>
        <rFont val="標楷體"/>
        <family val="4"/>
        <charset val="136"/>
      </rPr>
      <t>。</t>
    </r>
    <phoneticPr fontId="9" type="noConversion"/>
  </si>
  <si>
    <t>促進學生對生命價值的積極追求，培養其體悟生活中的幸福感，提升自我療癒和復原的能力。
1.辦理工作坊或者擺攤活動3-6天。
2.舉辦分享會、參訪、體驗活動等相關活動。
3.印製相關活動教材，以利學生參與活動。
4.藉由多元管道進行相關宣傳，如：印刷海報、廁所文宣、撰寫生命教育相關文章等。經費預估約需13萬1120元(含講座鐘點費、補充保費、交通費、印製費、活動費、教材教具、膳費、稿費、雜支等)。</t>
    <phoneticPr fontId="9" type="noConversion"/>
  </si>
  <si>
    <r>
      <rPr>
        <sz val="11"/>
        <rFont val="標楷體"/>
        <family val="4"/>
        <charset val="136"/>
      </rPr>
      <t>全校師生預計</t>
    </r>
    <r>
      <rPr>
        <sz val="11"/>
        <rFont val="Times New Roman"/>
        <family val="1"/>
      </rPr>
      <t>100</t>
    </r>
    <r>
      <rPr>
        <sz val="11"/>
        <rFont val="標楷體"/>
        <family val="4"/>
        <charset val="136"/>
      </rPr>
      <t>人次。</t>
    </r>
    <phoneticPr fontId="9" type="noConversion"/>
  </si>
  <si>
    <t>協助學生培養正向積極的態度，學習有效經營情感關係，進而預防親密關係危機。預計辦理：
1.辦理情感教育主題推廣活動3~5天。
2.舉辦伴侶諮商門診，預計20-30場。
3.製發情感教育相關活動教材、例行性海報及廁所文宣、情感教育主題文章之衛教宣導。
經費預估約需23萬元(含講座鐘點費、補充保費、印製費、活動費、教材教具、膳費、稿費、雜支等)。</t>
    <phoneticPr fontId="9" type="noConversion"/>
  </si>
  <si>
    <r>
      <rPr>
        <sz val="11"/>
        <rFont val="標楷體"/>
        <family val="4"/>
        <charset val="136"/>
      </rPr>
      <t>為增進境外生文化適應與壓力調適</t>
    </r>
    <r>
      <rPr>
        <sz val="11"/>
        <rFont val="新細明體"/>
        <family val="1"/>
        <charset val="136"/>
      </rPr>
      <t>，</t>
    </r>
    <r>
      <rPr>
        <sz val="11"/>
        <rFont val="標楷體"/>
        <family val="4"/>
        <charset val="136"/>
      </rPr>
      <t>學習在台生活與學業適應能力</t>
    </r>
    <r>
      <rPr>
        <sz val="11"/>
        <rFont val="新細明體"/>
        <family val="1"/>
        <charset val="136"/>
      </rPr>
      <t>，</t>
    </r>
    <r>
      <rPr>
        <sz val="11"/>
        <rFont val="標楷體"/>
        <family val="4"/>
        <charset val="136"/>
      </rPr>
      <t>提升自我效能感</t>
    </r>
    <r>
      <rPr>
        <sz val="11"/>
        <rFont val="新細明體"/>
        <family val="1"/>
        <charset val="136"/>
      </rPr>
      <t>，</t>
    </r>
    <r>
      <rPr>
        <sz val="11"/>
        <rFont val="標楷體"/>
        <family val="4"/>
        <charset val="136"/>
      </rPr>
      <t>預計辦理</t>
    </r>
    <r>
      <rPr>
        <sz val="11"/>
        <rFont val="新細明體"/>
        <family val="1"/>
        <charset val="136"/>
      </rPr>
      <t>：</t>
    </r>
    <r>
      <rPr>
        <sz val="11"/>
        <rFont val="Times New Roman"/>
        <family val="1"/>
      </rPr>
      <t xml:space="preserve">
1.</t>
    </r>
    <r>
      <rPr>
        <sz val="11"/>
        <rFont val="標楷體"/>
        <family val="4"/>
        <charset val="136"/>
      </rPr>
      <t>專題講座</t>
    </r>
    <r>
      <rPr>
        <sz val="11"/>
        <rFont val="Times New Roman"/>
        <family val="1"/>
      </rPr>
      <t>1-3</t>
    </r>
    <r>
      <rPr>
        <sz val="11"/>
        <rFont val="標楷體"/>
        <family val="4"/>
        <charset val="136"/>
      </rPr>
      <t xml:space="preserve">場。
</t>
    </r>
    <r>
      <rPr>
        <sz val="11"/>
        <rFont val="Times New Roman"/>
        <family val="1"/>
      </rPr>
      <t>2.</t>
    </r>
    <r>
      <rPr>
        <sz val="11"/>
        <rFont val="標楷體"/>
        <family val="4"/>
        <charset val="136"/>
      </rPr>
      <t>文化背景相關工作坊</t>
    </r>
    <r>
      <rPr>
        <sz val="11"/>
        <rFont val="Times New Roman"/>
        <family val="1"/>
      </rPr>
      <t>1-3</t>
    </r>
    <r>
      <rPr>
        <sz val="11"/>
        <rFont val="標楷體"/>
        <family val="4"/>
        <charset val="136"/>
      </rPr>
      <t xml:space="preserve">場。
</t>
    </r>
    <r>
      <rPr>
        <sz val="11"/>
        <rFont val="Times New Roman"/>
        <family val="1"/>
      </rPr>
      <t>3.</t>
    </r>
    <r>
      <rPr>
        <sz val="11"/>
        <rFont val="標楷體"/>
        <family val="4"/>
        <charset val="136"/>
      </rPr>
      <t>境外生人際團體</t>
    </r>
    <r>
      <rPr>
        <sz val="11"/>
        <rFont val="Times New Roman"/>
        <family val="1"/>
      </rPr>
      <t>1-2</t>
    </r>
    <r>
      <rPr>
        <sz val="11"/>
        <rFont val="標楷體"/>
        <family val="4"/>
        <charset val="136"/>
      </rPr>
      <t xml:space="preserve">場。
</t>
    </r>
    <r>
      <rPr>
        <sz val="11"/>
        <rFont val="Times New Roman"/>
        <family val="1"/>
      </rPr>
      <t>4.</t>
    </r>
    <r>
      <rPr>
        <sz val="11"/>
        <rFont val="標楷體"/>
        <family val="4"/>
        <charset val="136"/>
      </rPr>
      <t>印製相關活動文宣文化適應相關文宣寄發學生及境輔組等相關單位。
經費預估約</t>
    </r>
    <r>
      <rPr>
        <sz val="11"/>
        <rFont val="Times New Roman"/>
        <family val="1"/>
      </rPr>
      <t>12</t>
    </r>
    <r>
      <rPr>
        <sz val="11"/>
        <rFont val="標楷體"/>
        <family val="4"/>
        <charset val="136"/>
      </rPr>
      <t>萬元</t>
    </r>
    <r>
      <rPr>
        <sz val="11"/>
        <rFont val="Times New Roman"/>
        <family val="1"/>
      </rPr>
      <t>(</t>
    </r>
    <r>
      <rPr>
        <sz val="11"/>
        <rFont val="標楷體"/>
        <family val="4"/>
        <charset val="136"/>
      </rPr>
      <t>含講座鐘點費、補充保費、交通費、印製費、活動費、教材教具、膳費、稿費、雜支等</t>
    </r>
    <r>
      <rPr>
        <sz val="11"/>
        <rFont val="Times New Roman"/>
        <family val="1"/>
      </rPr>
      <t>)</t>
    </r>
    <r>
      <rPr>
        <sz val="11"/>
        <rFont val="標楷體"/>
        <family val="4"/>
        <charset val="136"/>
      </rPr>
      <t>。</t>
    </r>
    <phoneticPr fontId="2" type="noConversion"/>
  </si>
  <si>
    <r>
      <rPr>
        <sz val="11"/>
        <rFont val="標楷體"/>
        <family val="4"/>
        <charset val="136"/>
      </rPr>
      <t>全校師生</t>
    </r>
    <r>
      <rPr>
        <sz val="11"/>
        <rFont val="Times New Roman"/>
        <family val="1"/>
      </rPr>
      <t>(</t>
    </r>
    <r>
      <rPr>
        <sz val="11"/>
        <rFont val="標楷體"/>
        <family val="4"/>
        <charset val="136"/>
      </rPr>
      <t>含境外生</t>
    </r>
    <r>
      <rPr>
        <sz val="11"/>
        <rFont val="Times New Roman"/>
        <family val="1"/>
      </rPr>
      <t>)</t>
    </r>
    <r>
      <rPr>
        <sz val="11"/>
        <rFont val="標楷體"/>
        <family val="4"/>
        <charset val="136"/>
      </rPr>
      <t>預計</t>
    </r>
    <r>
      <rPr>
        <sz val="11"/>
        <rFont val="Times New Roman"/>
        <family val="1"/>
      </rPr>
      <t>200</t>
    </r>
    <r>
      <rPr>
        <sz val="11"/>
        <rFont val="標楷體"/>
        <family val="4"/>
        <charset val="136"/>
      </rPr>
      <t>人次。</t>
    </r>
    <phoneticPr fontId="9" type="noConversion"/>
  </si>
  <si>
    <r>
      <rPr>
        <sz val="11"/>
        <rFont val="標楷體"/>
        <family val="4"/>
        <charset val="136"/>
      </rPr>
      <t xml:space="preserve">為提升學生性別平等意識及對多元文化之認識，並防治性騷擾、性侵害、性霸凌之發生。預計辦理：
</t>
    </r>
    <r>
      <rPr>
        <sz val="11"/>
        <rFont val="Times New Roman"/>
        <family val="1"/>
      </rPr>
      <t>1.</t>
    </r>
    <r>
      <rPr>
        <sz val="11"/>
        <rFont val="標楷體"/>
        <family val="4"/>
        <charset val="136"/>
      </rPr>
      <t>辦理性別平等教育主題講座</t>
    </r>
    <r>
      <rPr>
        <sz val="11"/>
        <rFont val="Times New Roman"/>
        <family val="1"/>
      </rPr>
      <t>6-8</t>
    </r>
    <r>
      <rPr>
        <sz val="11"/>
        <rFont val="標楷體"/>
        <family val="4"/>
        <charset val="136"/>
      </rPr>
      <t>場、辦理主題推廣活動</t>
    </r>
    <r>
      <rPr>
        <sz val="11"/>
        <rFont val="Times New Roman"/>
        <family val="1"/>
      </rPr>
      <t>4~6</t>
    </r>
    <r>
      <rPr>
        <sz val="11"/>
        <rFont val="標楷體"/>
        <family val="4"/>
        <charset val="136"/>
      </rPr>
      <t>場等系列活動、辦理院輔導性平研習</t>
    </r>
    <r>
      <rPr>
        <sz val="11"/>
        <rFont val="Times New Roman"/>
        <family val="1"/>
      </rPr>
      <t>1-2</t>
    </r>
    <r>
      <rPr>
        <sz val="11"/>
        <rFont val="標楷體"/>
        <family val="4"/>
        <charset val="136"/>
      </rPr>
      <t xml:space="preserve">場。
</t>
    </r>
    <r>
      <rPr>
        <sz val="11"/>
        <rFont val="Times New Roman"/>
        <family val="1"/>
      </rPr>
      <t>2.</t>
    </r>
    <r>
      <rPr>
        <sz val="11"/>
        <rFont val="標楷體"/>
        <family val="4"/>
        <charset val="136"/>
      </rPr>
      <t>製發性別平等教育活動教材、海報及廁所文宣、性別平等教育主題文章之衛教宣導。
經費預估約需</t>
    </r>
    <r>
      <rPr>
        <sz val="11"/>
        <rFont val="Times New Roman"/>
        <family val="1"/>
      </rPr>
      <t>10</t>
    </r>
    <r>
      <rPr>
        <sz val="11"/>
        <rFont val="標楷體"/>
        <family val="4"/>
        <charset val="136"/>
      </rPr>
      <t>萬元</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</si>
  <si>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 xml:space="preserve">針對新生、轉學生的入學適應進行關懷，透過心理測驗篩選、辨識具潛在風險的學生，轉介相關輔導資源，增進心理健康意識。預計辦理：
</t>
    </r>
    <r>
      <rPr>
        <sz val="11"/>
        <rFont val="Times New Roman"/>
        <family val="1"/>
      </rPr>
      <t>1.</t>
    </r>
    <r>
      <rPr>
        <sz val="11"/>
        <rFont val="標楷體"/>
        <family val="4"/>
        <charset val="136"/>
      </rPr>
      <t xml:space="preserve">「大專校院學生心理健康關懷量表」班級心理測驗普測。
</t>
    </r>
    <r>
      <rPr>
        <sz val="11"/>
        <rFont val="Times New Roman"/>
        <family val="1"/>
      </rPr>
      <t>2.</t>
    </r>
    <r>
      <rPr>
        <sz val="11"/>
        <rFont val="標楷體"/>
        <family val="4"/>
        <charset val="136"/>
      </rPr>
      <t>「身心適應」班級講座</t>
    </r>
    <r>
      <rPr>
        <sz val="11"/>
        <rFont val="Times New Roman"/>
        <family val="1"/>
      </rPr>
      <t>2-3</t>
    </r>
    <r>
      <rPr>
        <sz val="11"/>
        <rFont val="標楷體"/>
        <family val="4"/>
        <charset val="136"/>
      </rPr>
      <t xml:space="preserve">場。
</t>
    </r>
    <r>
      <rPr>
        <sz val="11"/>
        <rFont val="Times New Roman"/>
        <family val="1"/>
      </rPr>
      <t>3.</t>
    </r>
    <r>
      <rPr>
        <sz val="11"/>
        <rFont val="標楷體"/>
        <family val="4"/>
        <charset val="136"/>
      </rPr>
      <t xml:space="preserve">「身心適應」電話追訪工作。
</t>
    </r>
    <r>
      <rPr>
        <sz val="11"/>
        <rFont val="Times New Roman"/>
        <family val="1"/>
      </rPr>
      <t>4.</t>
    </r>
    <r>
      <rPr>
        <sz val="11"/>
        <rFont val="標楷體"/>
        <family val="4"/>
        <charset val="136"/>
      </rPr>
      <t>「身心適應」團體或工作坊</t>
    </r>
    <r>
      <rPr>
        <sz val="11"/>
        <rFont val="Times New Roman"/>
        <family val="1"/>
      </rPr>
      <t>2-3</t>
    </r>
    <r>
      <rPr>
        <sz val="11"/>
        <rFont val="標楷體"/>
        <family val="4"/>
        <charset val="136"/>
      </rPr>
      <t xml:space="preserve">場。
</t>
    </r>
    <r>
      <rPr>
        <sz val="11"/>
        <rFont val="Times New Roman"/>
        <family val="1"/>
      </rPr>
      <t>5.</t>
    </r>
    <r>
      <rPr>
        <sz val="11"/>
        <rFont val="標楷體"/>
        <family val="4"/>
        <charset val="136"/>
      </rPr>
      <t xml:space="preserve">全校性「導生關懷」、「資源轉介」文宣宣導，含海報、廁所文宣、電子看板及寄送電子信件。
</t>
    </r>
    <r>
      <rPr>
        <sz val="11"/>
        <rFont val="Times New Roman"/>
        <family val="1"/>
      </rPr>
      <t>6.</t>
    </r>
    <r>
      <rPr>
        <sz val="11"/>
        <rFont val="標楷體"/>
        <family val="4"/>
        <charset val="136"/>
      </rPr>
      <t>提供「身心適應」相關活動教材，以利學生參與活動，協助宣傳高關懷輔導活動。
經費預估約需</t>
    </r>
    <r>
      <rPr>
        <sz val="11"/>
        <rFont val="Times New Roman"/>
        <family val="1"/>
      </rPr>
      <t>6</t>
    </r>
    <r>
      <rPr>
        <sz val="11"/>
        <rFont val="標楷體"/>
        <family val="4"/>
        <charset val="136"/>
      </rPr>
      <t>萬元</t>
    </r>
    <r>
      <rPr>
        <sz val="11"/>
        <rFont val="Times New Roman"/>
        <family val="1"/>
      </rPr>
      <t>(</t>
    </r>
    <r>
      <rPr>
        <sz val="11"/>
        <rFont val="標楷體"/>
        <family val="4"/>
        <charset val="136"/>
      </rPr>
      <t>含講座鐘點費、補充保費、印製費、活動費、教材教具、稿費、雜支等</t>
    </r>
    <r>
      <rPr>
        <sz val="11"/>
        <rFont val="Times New Roman"/>
        <family val="1"/>
      </rPr>
      <t>)</t>
    </r>
    <r>
      <rPr>
        <sz val="11"/>
        <rFont val="標楷體"/>
        <family val="4"/>
        <charset val="136"/>
      </rPr>
      <t>。</t>
    </r>
    <phoneticPr fontId="9" type="noConversion"/>
  </si>
  <si>
    <t>1.辦理職涯適性測驗，協助即將就業的應屆畢業或正在探索生涯的在校學生能夠更清楚地掌握自己的職涯優勢與發展方向，開發自己的潛能，創造出與自己適配的成功職涯。
2.購買職涯相關測驗，如：CPAS職涯適性測驗卷供CPAS職涯適性解測及職涯諮詢探索使用。
經費共需3萬元(含講座鐘點費、印刷費、海報設計稿費、膳費、活動費、雜支等)。</t>
    <phoneticPr fontId="2" type="noConversion"/>
  </si>
  <si>
    <t>1.邀請業界學養俱豐之職涯顧問，分享履歷撰寫、面試技巧，找出學生職場的優劣勢，並以小型工作坊或講座之形式，來幫助即將邁向職場的新鮮人能提前做好求職準備。
2.邀請業界心理師，藉由牌卡等媒材，並以小型工作坊、團體之形式，來帶領學生探索生涯方向，提升未來就業競爭力。
經費共需8萬元(含講座鐘點費、補充保費、膳費、印刷費、活動費、雜支等)。</t>
    <phoneticPr fontId="2" type="noConversion"/>
  </si>
  <si>
    <t>1.聘請專業職涯諮詢人員，在學生進行職涯初談後，彙整其職涯困擾主訴提供諮詢師參閱。經面談得知目前遭遇之問題及困境、職涯準備、選擇及適應上所面臨之相關問題，建議如何去解決及面對。
2.邀請業界學養俱豐之職涯顧問，指導履歷撰寫技巧，找出學生職場的優劣勢，讓即將邁向職場的新鮮人能提前做好求職準備。
經費共需19萬元(含講座鐘點費、補充保費、印製費、膳費、活動費、雜支等)。</t>
    <phoneticPr fontId="9" type="noConversion"/>
  </si>
  <si>
    <t>預計每年3月辦理，企業可以直接與求職同學接觸，選拔符合企業需求的人才，同學藉此了解企業的文化、發展及福利等，掌握職場需求的脈絡，增加就業機會。經費共需13萬元(含場地佈置費、諮詢費、活動費、印製費、膳費、雜支等)。</t>
    <phoneticPr fontId="9" type="noConversion"/>
  </si>
  <si>
    <t>1.針對中心、北區合作大專之實習心理師進行增能培訓，辦理專業技能、心理調適、抗壓等課程，並依實務場域需求，辦理中心內部專訓與業務交接；
2.預估辦理團體培訓課程8~12場次，每場次約3小時為原則。
經費預估約5萬元(含講座鐘點費、補充保費、印製費、膳費、活動費、稿費、雜支等)。</t>
    <phoneticPr fontId="9" type="noConversion"/>
  </si>
  <si>
    <t>1.為了促進中心內專兼任心理師輔導知能，辦理個案輔導暨實務研討會，此研討會用意為強化諮商輔導人員之專業諮商技巧及效能。
2.研習內容以輔導對象常為特殊性精神疾患、多重心理困擾、學生諮商主要主述議題等進行個案研習。
3.研習以分組討論、經驗分享、現場督導、運用不同諮商理論等多元方式，聘請專家、督導等相關專業輔導人員進行相關研習，以提升學生受輔品質。預計舉辦約2梯次活動，每梯次研習活動以1-2日為原則。
經費預估約需5萬7154元(含講座鐘點費、補充保費、印製費、膳費、活動費、教材教具、雜支等)。</t>
    <phoneticPr fontId="2" type="noConversion"/>
  </si>
  <si>
    <t>1.為強化學生賃居法律與安全觀念、落實宣導租屋安全、居住權益等，預計辦理多場相關講座、座談會、工作坊及宣導活動，配合款約3萬6,998元(含講座、活動費、餐盒、資料印刷、文宣品及海報印製、雜支等)。
2.辦理房東座談會，邀請房東、警、政、消及內政部營建署等相關單位，共同建立良好的租賃關係與居住環境。另配合淡水消防分隊辦理賃居學生安全訪視，所需經費約3萬7,000元(含講座、活動費、餐盒、資料印刷、文宣品及海報印製、雜支等)。</t>
    <phoneticPr fontId="2" type="noConversion"/>
  </si>
  <si>
    <t>1.校安知能宣教與教育訓練：辦理年度校園安全宣導活動，如：校園安全週、探索教育等，參加對象為全校師生，所需經費概約6萬元(含講座、助教鐘點費、膳費、印刷費、宣傳品製作、雜支等)。
2.校安系列講座：年度內邀請警政、專家、學者進行8至10場次講演，以全校師生為宣教對象，經費概約需3萬元(含講座鐘點費、膳費、印刷費、雜支等)。
3.危機處理與自我防衛教育訓練：每年度邀請警務人員、專家辦理8至10場次防搶、擒拿等簡易防衛技能(巧)，參加對象以大一新生為主，所需經費概約2萬9,742元(含講座鐘點費、膳費、印刷費、雜支等)。</t>
    <phoneticPr fontId="2" type="noConversion"/>
  </si>
  <si>
    <t>1.教學大樓防災逃生演練：實施本校國際學院及工學院師生防災疏散演練，由該院院長擔任指揮官，計約教職員120人編組實施狀況演練，學生約2,400人實施防災疏散演練。
2.辦理年度防護團整編暨常年訓練，針對本校教職員編組進行專業課程研習及防災演練，教職員計約130人參與訓練。
3.上開演訓所需經費合計8萬721元(含講師鐘點費、印刷費、膳費、雜支等)。</t>
    <phoneticPr fontId="2" type="noConversion"/>
  </si>
  <si>
    <t>全校教職生約2,500人次。</t>
    <phoneticPr fontId="2" type="noConversion"/>
  </si>
  <si>
    <t xml:space="preserve">4.防火防災演訓(軍訓室)   </t>
    <phoneticPr fontId="2" type="noConversion"/>
  </si>
  <si>
    <t>為加強同仁學輔知能，安排校外參訪或外校至本校交流，進行標竿學習，增進雙方學務夥伴對輔導工作的效能。預算1萬8,823元(含膳費、雜費等)。</t>
    <phoneticPr fontId="2" type="noConversion"/>
  </si>
  <si>
    <r>
      <t>新任社團負責人計</t>
    </r>
    <r>
      <rPr>
        <sz val="10"/>
        <rFont val="標楷體"/>
        <family val="4"/>
        <charset val="136"/>
      </rPr>
      <t>100人。</t>
    </r>
    <phoneticPr fontId="9" type="noConversion"/>
  </si>
  <si>
    <t>於每年6月底7月初辦理「淡海同舟-社團負責人研習會」研習活動，目的為提升社團負責人之社團經營能力，同時傳達社團核心價值及同舟理念，預計約有100人參與。課程研習包含淡江文化、社團經營、組織管理、領導能力、目標策略、行銷創意等，帶動社團全方位發展。所需經費計60萬元(含講座鐘點費、印刷費、膳宿費、活動費、交通費等)。</t>
    <phoneticPr fontId="9" type="noConversion"/>
  </si>
  <si>
    <t>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年度最佳社團1名(5,000元)
 特優共17名(5,000元*17名=85,000元)
 優等共27名(2,500元*27名=67,500元)
 進步獎共10名(800元*10名=8,000元)
 獎牌45個(2,000元*45個=90,000元)
4.社團評鑑及評鑑說明會經費預計45萬元。(包含評鑑費用、燈光音響費用、獎金及獎牌費用、活動佈置費用、膳費等)。</t>
    <phoneticPr fontId="9" type="noConversion"/>
  </si>
  <si>
    <t>社團175個，約1,000人次。</t>
    <phoneticPr fontId="9" type="noConversion"/>
  </si>
  <si>
    <t>同舟服務員約20人、淡服引導員約5人、社團幹部計350人、燈光音響研習人員約40人。</t>
    <phoneticPr fontId="9" type="noConversion"/>
  </si>
  <si>
    <t>2.強化社團資訊應用觀念以促進社團發展(課)</t>
    <phoneticPr fontId="9" type="noConversion"/>
  </si>
  <si>
    <t>為落實本校「AI+SDGs=∞」校務發展之核心理念，並提升社團資訊應用能力，規劃以下事項：
1.由本校AI創智學院與工學院等9系學會同學辦理「淡江盃Nvidia Jetbot AI道路識別競賽」活動。邀請高中生與家長參加活動並了解本校推動「全雲端智慧校園」之AI特色與成果，活動中將透過Nvidia JetBot開放原始碼平台，結合智慧永續與自駕車輔助駕駛之技術發展，實作AI道路識別應用，並辦理成果競賽，所需經費計5萬元(含講座鐘點費、印刷費、活動費等)。
2.辦理社團AI與資訊推廣週，透過實作與知識分享活動，使學生更加瞭解AI與數位資訊發展與應用，預計辦理2場，所需經費計8萬元(含講座鐘點費、印刷費、活動費、膳費等)。
3.社團辦理資訊應用相關活動，活動內容以經驗分享講座、實際運用操作等方式進行，約20場次，每場次1,000-8,000元(含講座鐘點費、印刷費、活動費等)。</t>
    <phoneticPr fontId="9" type="noConversion"/>
  </si>
  <si>
    <t>本校學生及師長約1,000人次，校外人士(含學生及家長)約60人。</t>
    <phoneticPr fontId="9" type="noConversion"/>
  </si>
  <si>
    <t>全體住宿生3,107人(松濤館2,126人，淡江國際學園981人)。</t>
    <phoneticPr fontId="2" type="noConversion"/>
  </si>
  <si>
    <t>為加強學生災害防範及應變能力，於體育館1F社辦廣場、B1及4樓平台舉辦學生社團幹部消防與防災講習暨演練，邀請新北市淡水消防分隊指導，課程內容包括災害預防課程、滅火器操作、消防栓射水、煙霧體驗及CPR操作練習，預算約3萬4,000元(含講座鐘點費、活動費、膳宿費等)。</t>
    <phoneticPr fontId="9" type="noConversion"/>
  </si>
  <si>
    <t>邀請紅十字會派員協助辦理急救員訓練每學年3場次，課程內容包括心肺復甦術、哈姆立克法，及施行救命術時所應注意的正確觀念。此外創傷處理部分則有止血、包紮、固定、搬運的基本救助訓練；並進行測驗，測驗及格頒發急救員證書，預算約9萬元(含講座鐘點費、印刷費、活動費等費用)。</t>
    <phoneticPr fontId="9" type="noConversion"/>
  </si>
  <si>
    <r>
      <t>1.無菸校園宣導活動：
(1)辦理全校性擴大動態宣導活動</t>
    </r>
    <r>
      <rPr>
        <sz val="12"/>
        <rFont val="標楷體"/>
        <family val="4"/>
        <charset val="136"/>
      </rPr>
      <t>2</t>
    </r>
    <r>
      <rPr>
        <sz val="11"/>
        <rFont val="標楷體"/>
        <family val="4"/>
        <charset val="136"/>
      </rPr>
      <t>場次，對象為全校教職員工生，參與約200人次；預算約2萬886元(含印刷費、膳費、雜支等)。
(2)辦理反菸相關競賽活動1場次，並將競賽作品於校內張貼、公告宣導，對象為全校教職員工生，參與約500人次；預算約3,000元(競賽獎金)。
2.防制學生藥物濫用系列活動：
(1)辦理藥物濫用防制講座、設攤宣導及反毒行動車，對象為全校教職員工生，參與約200人次；預算約3萬1,050元(含講座費、業務費、文具、雜支等)。
(2)辦理防制藥物濫用相關競賽活動1場次，並將競賽作品於校內張貼、公告宣導，對象為全校教職員工生，參與約500人次；預算約3,000元(競賽獎金)。</t>
    </r>
    <phoneticPr fontId="2" type="noConversion"/>
  </si>
  <si>
    <t>1.系教官班代表座談會：每學期由輔導教官邀集各系班代(含進學班)或相關人員進行座談，上、下學期各辦理約25場次，參加座談人數每學期約408人，會中宣導防災、賃居安全、防詐騙、菸害防治、交通安全、性別平等、性騷擾防治、尊重智財權等生活輔導事項，所需經費約7萬0,132元(含膳費、雜支等)。
2.班代表座談會：113年度辦理全校班代表座談會共2場。112學年度第2學期參加對象為二、三年級及研究所班代表，班代表參與人數約100人；113學年度第1學期參加對象為一、四、五年級及研究所班代表，參與人數約100人；2場所需經費共計2萬7,216元(各1萬3,608元)(含膳宿費、印刷費、雜支等)。
3.原來有約：與原住民學生互動，所需經費約1萬2000元（含膳費、印刷費、雜支等）。
(1)分別於112學年度第2學期及113學年度第1學期各辦理2場師生輔導約談(每學期各4,000元)，適時給予學生輔導，並於每學期開學初辦理原住民工讀生與獎助學金申請座談會。
(2)112學年度第1學期辦理原住民新生座談會，使新生了解本校學生學習與生活相關資源(4,000元)。</t>
    <phoneticPr fontId="2" type="noConversion"/>
  </si>
  <si>
    <t>1.全校系輔導教官、校安及班代表預估408人。
2.全校班代表約200人次。
3.全校原民生預計150人。</t>
    <phoneticPr fontId="2" type="noConversion"/>
  </si>
  <si>
    <t>1.體育性社團辦理校際交流競賽活動(球類、武術觀摩會等)、知能與安全講座，約60場次，每場預算約2,000-5,000元(含活動費、旅運費、保險費等)。
2.體育性社團參與全國校院錦標賽，約20場次，每場預算約3,000-1萬5,000元(含活動費、旅運費、保險費等)。
3.學會性社團辦理或參加大型運動會競賽，邀請各大專校院系隊至本校進行交流競賽，場次約5場，每場預算約5,000-20,000元(含活動費、印刷費、保險費等)。</t>
    <phoneticPr fontId="9" type="noConversion"/>
  </si>
  <si>
    <t>學生約2,000人。</t>
    <phoneticPr fontId="9" type="noConversion"/>
  </si>
  <si>
    <t>學生及社團幹部計3,000人。</t>
    <phoneticPr fontId="9" type="noConversion"/>
  </si>
  <si>
    <t>1.學藝性社團辦理藝文講座及實作體驗課程，以增進技能學習，提升人文素養，每場次補助3,000元-10,000元，約80場次(含講座鐘點費、活動費等)。
2.音樂性社團邀請知名樂團及樂手進行創作分享，提高學生音樂素養及學習興趣，約30場次，每場次補助約3,000元-5,000元(含講座鐘點費、活動費等)。
3.各屬性社團辦理相關藝文、學術講座，提升學生人文涵養，約20場次，每場次補助約3,000元-5,000元(含講座鐘點費、活動費)。</t>
    <phoneticPr fontId="9" type="noConversion"/>
  </si>
  <si>
    <t>1.透過招募、甄選、培訓、反思等方式，培養卸任幹部成為淡海同舟服務員，協助新任社團幹部經營社團。培訓內容包含團體動力、移地訓練、討論帶領、企畫書撰寫等，所需經費計14萬元(含講座鐘點費、印刷費、膳宿費、活動費等)。
2.辦理社團傳承交接系列活動，透過校友分享、傳承典禮等方式，傳揚社團精神，所需經費8萬5,000元(含講座鐘點費、印刷費、膳宿費、活動費等)。
3.辦理社團期中反思營，藉由課程、討論，反思社團經營歷程，重新思考目標，充電再出發，所需經費約8萬元（含講座鐘點費、印刷費、膳宿費、活動費等）。
4.透過招募、培訓、反思等方式，培養卸任寒暑假服務隊幹部成為淡服引導員，協助寒暑假服務隊從成立、籌備、訓練、服務、反思，進行全面輔導團。培訓內容包含移地訓練、討論帶領、課程講習、企畫書檢核等，所需經費計1萬5,000元(含講座鐘點費、印刷費、膳宿費、活動費等)。</t>
    <phoneticPr fontId="9" type="noConversion"/>
  </si>
  <si>
    <t>4.形塑住宿書院精神(住)</t>
    <phoneticPr fontId="2" type="noConversion"/>
  </si>
  <si>
    <t>5.設置學生宿舍聯合服務台提升服務效能(住)</t>
    <phoneticPr fontId="2" type="noConversion"/>
  </si>
  <si>
    <t>6.辦理同儕與人群關係促進相關活動(住)</t>
    <phoneticPr fontId="2" type="noConversion"/>
  </si>
  <si>
    <t>7.辦理各項台灣節慶及境外生聯誼活動(境)</t>
    <phoneticPr fontId="2" type="noConversion"/>
  </si>
  <si>
    <t>各屬性社團辦理成果發表會(展覽、音樂會發表、系列週展、舞蹈發表…等)，展現社團成員年度所學，補助約3,000元-10,000元，預估40場次(含活動費、印刷費等)。</t>
    <phoneticPr fontId="9" type="noConversion"/>
  </si>
  <si>
    <t>學生約5,000人。</t>
    <phoneticPr fontId="9" type="noConversion"/>
  </si>
  <si>
    <t>為協助社團發揮創意與文學素養，整理社團特色或成果，製作屬於自己社團的刊物：
1.社團收集社員作品編排成冊，發行成果刊物(詩刊、畫冊…等)，預算2,000元-4,000元，約15個社團(含印刷費)。
2.校友會(社團)發行介紹各地文化、景點、美食刊物，以推廣家鄉文化為目的，預算2,000元-4,000元，約4個社團(含印刷費)。</t>
    <phoneticPr fontId="9"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</si>
  <si>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3萬。
2.5月份辦理學生正副會長、議員選舉1場次，經費約3萬元(含旅運費、印刷費等)。
3.辦理議事推廣研習營，帶領學生實際參訪台北市議會，以更貼近了解實際運作狀況，並邀請講師進行議事相關知能研習，經費約2萬元(含旅運費、講座鐘點費、膳宿費、保險等)。</t>
    <phoneticPr fontId="9" type="noConversion"/>
  </si>
  <si>
    <t>1.為增進社團多元發展，特規劃此項目，主軸包含技能研習系列活動與講座、交流觀摩系列活動、競賽以及體驗教育系列專案活動等。每場次經費補助約3,000元-20,000元。(含講座鐘點費、印刷費、活動費等)
2.各社團辦理服務學習訓練課程，每場次經費補助3,000元-10,000元，預計10場次。(含講座鐘點費、印刷費、活動費等)
3.於3月底舉辦聯合文化週，透過台灣各縣市在校生校友會擺攤販售家鄉美食特產及規劃系列活動，讓全校教職員工生認識各地區文化。所需經費6萬元整。（含活動費、印刷費等）。</t>
    <phoneticPr fontId="9" type="noConversion"/>
  </si>
  <si>
    <t>帶動中小學社團發展相關活動：
1.社團利用平日課餘時間前往鄰近中小學(鄧公、育英、忠山實驗小學..等)進行音樂教學、美勞創作等教學服務，並依其服務次數、遠近、教案內容酌予補助。
2.為提升帶動中小學平日服務品質，由各社團辦理帶動中小學培訓活動，每場次經費補助約4,000元-10,000元不等，預計辦理2場次，所需經費約2萬元(含活動費、印刷費、膳宿費、旅運費等)。
3.辦理帶動中小學成果展，並邀請學校師長、參與計畫社團夥伴，以及中小學學生、師長出席，展現學習成果。預計辦理1場次，參與人數約150人，經費預算5萬5,000元(含膳宿費、印刷費、活動費、保險費、旅運費等)。</t>
    <phoneticPr fontId="9" type="noConversion"/>
  </si>
  <si>
    <t>1.社團成員及中小學學生，約4個社團參與學生約50人，服務學生人次約170人次。
2.本校學生及師長約60人，校外人士(含學生及師長)約150人。</t>
    <phoneticPr fontId="9" type="noConversion"/>
  </si>
  <si>
    <t>充實社團服務知能活動：
1.辦理志願服務基礎訓練6場次(上半年1場次、下半年5場次)：每次課程依法規規定為6小時，課程包含志願服務的內涵與倫理、志願服務經驗分享及志願服務法規之認識，約10萬元(含講座鐘點費、膳宿費、印刷費、活動費等)。
2.辦理志願服務特殊訓練3場次，每場次約12小時(上年1場次，下半年2場次)，課程包含：教案設計、活動主持技巧、活動影像紀錄、企畫書撰寫等，約9萬元(含講座鐘點費、印刷費、活動費等)。
3.辦理寒暑假服務隊行前說明暨授旗典禮，於典禮中說明出隊須注意之相關事項，並邀請學校師長出席，為學生加油打氣，授予校旗，共計2場次，預算7萬元(含印刷費、膳宿費、活動費等)。</t>
    <phoneticPr fontId="9" type="noConversion"/>
  </si>
  <si>
    <t>學生約3,200人。</t>
    <phoneticPr fontId="9" type="noConversion"/>
  </si>
  <si>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費、膳宿費、活動費等)，所需經費9萬。</t>
    <phoneticPr fontId="9" type="noConversion"/>
  </si>
  <si>
    <t>1.社團於寒假及暑假期間至偏鄉地區舉辦營隊，大部分服務隊皆以長期深耕為目標，以了解在地在地文化，相互學習、成長，其餘社團則依服務對象需求訂定服務計畫。透過與校方溝通了解需求後，進行課程設計並實際執行，以服務國小孩童，回饋所學，藉由反思理解服務內涵及社會相關議題。經費補助約2萬元-3萬元，預估寒暑假共計18隊隊伍，所需經費25萬元。
2.辦理寒暑假服務隊成果分享會，進行觀摩並分享服務經驗；邀請老師進行服務後建議，內容包含服務持續性及服務特色，給予各隊伍持續服務的動力，預算5萬元，另每次分享會將進行服務心得評選。
3.辦理淡服心引力-寒暑假服務隊服務啟動研習，透過研習會課程及活動設計，讓預計出隊的服務隊幹部，先瞭解服務學習概念及步驟，探討服務的多元及發展性，並與校外團隊交流，延續服務價值，預計每學期期初辦理，寒假服務隊研習需5萬元(80人)，暑假服務隊研習需3萬元(30人)。
4.辦理淡服反思力-寒暑假服務隊服務隊幹部培訓，延伸淡服心引力服務學習理念，強化服務反思及成效階段，以服務體驗實作方式，讓服務隊幹部學習反思帶領技巧，並實際運用練習，預計每學期期初辦理，寒假服務隊研習需6萬元(40人)，暑假服務隊研習需3萬元(30人)。</t>
    <phoneticPr fontId="9" type="noConversion"/>
  </si>
  <si>
    <t>為提升社團指導老師輔導社團效能，擬安排社團指導老師座談會，提供社團與指導老師與課外組互相交流的平台，預計辦理1場次，參與人數約50人，預算1萬元整(含膳宿費、印刷費、活動費等)。</t>
    <phoneticPr fontId="9" type="noConversion"/>
  </si>
  <si>
    <t>社團指導老師計50人次。</t>
    <phoneticPr fontId="9" type="noConversion"/>
  </si>
  <si>
    <t>補助社團參加112年全國社團評鑑檔案競賽暨觀摩活動，預算12萬元。(含赴活動場地2日交通費、膳宿費、印刷費、活動費、保險費等)。</t>
    <phoneticPr fontId="9" type="noConversion"/>
  </si>
  <si>
    <t>學務人員3人及社團幹部20人。</t>
    <phoneticPr fontId="9" type="noConversion"/>
  </si>
  <si>
    <t>1.為展現社團自身創意及活動特色，辦理社團招生嘉年華及社團之夜，預算約15萬元(含活動費、印刷費等)。
2.社團辦公室及公用空間布置提案競賽，社團發揮創意提案設計，經遴選委員核定擇優頒發獎金，並給予設計實際施作之材料費。預算約2萬元(含印刷費、活動費、獎金等)。</t>
    <phoneticPr fontId="9" type="noConversion"/>
  </si>
  <si>
    <t>1.113學年度優秀青年選拔及表揚，依各學院學生人數比例分配名額，由各學院依選拔實施規定推薦優秀學生，計遴選出15位優秀青年，於全校班代表座談會中公開表揚優秀青年優良事蹟，並由校長頒發每人獎金2,000元及獎牌乙面，所需經費共計5萬3,500元(含獎金、獎品(牌)、印刷費、雜支等)。
2.為鼓勵學生參與社團活動，辦理畢業生服務獎選拔活動(應屆畢業生申請)，透過資料備審及現場簡報，遴選畢業生服務獎之代表，強化社團幹部表揚制度，預算約8,000元。</t>
    <phoneticPr fontId="2" type="noConversion"/>
  </si>
  <si>
    <t>1.全校學生遴選出優秀青年共15位。
2.全校學生。</t>
    <phoneticPr fontId="2" type="noConversion"/>
  </si>
  <si>
    <t>參與講座住宿生約50人。性平宣導為全體住宿生3,107人。(松濤館2,126人，淡江國際學園981人)。</t>
    <phoneticPr fontId="2" type="noConversion"/>
  </si>
  <si>
    <t>1.辦理項目為社團幹部訓練活動，活動主軸分階段及對象給予不同課程內容。
(1)屬性社團聯合訓練活動，增進同性質社團交流，促進社團發展。每場次30,000元，預估5場次(含講座鐘點費、印刷費、活動費等)。
(2)社團聯合幹部訓練，透過社團間交流及分享，使社團間資源共享，預估5場次，每場約3,000元-9,000元(含講座鐘點費、活動費、印刷費等)。
(3)社團幹部訓練，配合社團發展需求，規劃相關培訓課程，於平日、寒暑假皆辦理，預估50場次，每場3,000元-7,000元(含講座鐘點費、活動費等)。
2.全校社團聯合幹部訓練除了針對社團經營的方向規劃一系列培訓外，而更重要的是每位幹部的能力養成，將基本的行政事項，包含活動申請、認證認知、器材與場地借用、成果製作等，加入到本次幹部訓練。除了有個正向心態經營社團外，從基本能力的建立到自我管理亦更是本次訓練重點，同時培養並累積社團幹部經歷，進而提升並轉換成職場能力，所需經費計15萬元(含講座鐘點費、印刷費、膳宿費、活動費等)。
3.學生社團管樂社每學期辦理管樂專業技術培訓課程，透過指揮老師帶領曲目練習，藉此提升團員合奏能力與自身音樂實力，瞭解相互合作的重要性，所需經費計8萬2,710元(含指揮費等)。
4.辦理燈光音響基礎及進階課程，針對燈光音響有興趣的同學進行培訓及考核。定期開設燈光音響主題課程，其中包含內容用電安全、操作原理、舞台安全進行課程研習，所需經費計3萬元(含講座鐘點費、印刷費、膳費、活動費等)。</t>
    <phoneticPr fontId="9" type="noConversion"/>
  </si>
  <si>
    <t>1.在所有校慶的相關活動中，蛋捲節是一個以學生為主體的校慶慶典活動，以學生的方式來慶祝學校的生日。我們鼓勵學校的特色社團或是系學會在當天以開放和互動的方式來展現自己社團或是專業所學，無論是互動攤位、空間的導覽，或者是小型展覽的方式，不管是返校敘舊的校友、來參觀的校外人士，乃至於校內的成員，都能一同感受到校園文化中屬於學生自主、活潑與熱情的一面，展現淡江大學的自由與多元的校風。預計吸引1,000名師生參與，經費預算約15萬元(含印刷費、活動費等)。
2.學生社團吉他社辦理「金韶獎－創作暨歌唱大賽」，藉由延續本校民歌發源地歷史，把金韶精神傳遞給更多熱愛音樂的人，預計招收200位參賽者，以及1,000位觀眾入場觀賽，經費預算約13萬元(含評審出席費、印刷費、活動費等費用及1萬6,000元獎牌費)。</t>
    <phoneticPr fontId="9" type="noConversion"/>
  </si>
  <si>
    <t>講座預計每場30-50人，共計約120-400 人。</t>
    <phoneticPr fontId="2" type="noConversion"/>
  </si>
  <si>
    <t>工作坊預計每場20-40人，共計約40-160人。</t>
    <phoneticPr fontId="2" type="noConversion"/>
  </si>
  <si>
    <r>
      <rPr>
        <sz val="11"/>
        <rFont val="標楷體"/>
        <family val="4"/>
        <charset val="136"/>
      </rPr>
      <t>全校師生預計</t>
    </r>
    <r>
      <rPr>
        <sz val="11"/>
        <rFont val="Times New Roman"/>
        <family val="1"/>
      </rPr>
      <t>450</t>
    </r>
    <r>
      <rPr>
        <sz val="11"/>
        <rFont val="標楷體"/>
        <family val="4"/>
        <charset val="136"/>
      </rPr>
      <t>人次。</t>
    </r>
    <phoneticPr fontId="9" type="noConversion"/>
  </si>
  <si>
    <t>4.建立師生溝通管道(生.軍)
(軍訓室;70132_補)</t>
    <phoneticPr fontId="2" type="noConversion"/>
  </si>
  <si>
    <t>1.優秀青年選拔(生)(課)
(生53500、課(補)8000)</t>
    <phoneticPr fontId="2" type="noConversion"/>
  </si>
  <si>
    <t>1.針對校園內學生輔導常見實務議題，如：生涯困擾、常見校園精神疾病與危機處理(含演練等)、多元文化、諮商歷程與策略等多項議題，舉辦專業培訓進修研習活動。
2.研習內容將聘請各領域學術及實務專家進行演講(例：探索職場新趨勢、生涯諮商、完形諮商、性別平等各不同領域)，透過工作坊、研習，以核心理論、實務運用作為課程規劃主軸，協助本校專兼任諮商相關人員以增進輔導知能，提升本校學生受輔品質。預計辦理約2梯次活動，每梯次研習活以1-3日為原則。
經費預估約8萬元整(含講座鐘點費、補充保費、印製費、膳費、活動費、稿費、教材教具、雜支等)。</t>
    <phoneticPr fontId="9" type="noConversion"/>
  </si>
  <si>
    <r>
      <t xml:space="preserve"> 113學輔計畫概算表</t>
    </r>
    <r>
      <rPr>
        <b/>
        <sz val="14"/>
        <color rgb="FF0000FF"/>
        <rFont val="新細明體"/>
        <family val="1"/>
        <charset val="136"/>
      </rPr>
      <t>(教育部核定)</t>
    </r>
    <r>
      <rPr>
        <sz val="14"/>
        <color rgb="FFFF0000"/>
        <rFont val="新細明體"/>
        <family val="1"/>
        <charset val="136"/>
      </rPr>
      <t xml:space="preserve"> </t>
    </r>
    <r>
      <rPr>
        <b/>
        <sz val="14"/>
        <color rgb="FFFF0000"/>
        <rFont val="新細明體"/>
        <family val="1"/>
        <charset val="136"/>
      </rPr>
      <t>（113.4.9）</t>
    </r>
    <r>
      <rPr>
        <sz val="14"/>
        <color rgb="FFFF0000"/>
        <rFont val="新細明體"/>
        <family val="1"/>
        <charset val="136"/>
      </rPr>
      <t xml:space="preserve">  </t>
    </r>
    <r>
      <rPr>
        <sz val="14"/>
        <rFont val="新細明體"/>
        <family val="1"/>
        <charset val="136"/>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</si>
</sst>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Red]\(0\)"/>
    <numFmt numFmtId="177" formatCode="#,##0_);[Red]\(#,##0\)"/>
    <numFmt numFmtId="178" formatCode="#,##0_ "/>
    <numFmt numFmtId="179" formatCode="0_ "/>
  </numFmts>
  <fonts count="40"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sz val="12"/>
      <color rgb="FFFF0000"/>
      <name val="標楷體"/>
      <family val="4"/>
      <charset val="136"/>
    </font>
    <font>
      <sz val="12"/>
      <color rgb="FF006100"/>
      <name val="新細明體"/>
      <family val="2"/>
      <charset val="136"/>
      <scheme val="minor"/>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b/>
      <sz val="14"/>
      <color rgb="FFFF0000"/>
      <name val="新細明體"/>
      <family val="1"/>
      <charset val="136"/>
    </font>
    <font>
      <sz val="10"/>
      <name val="標楷體"/>
      <family val="4"/>
      <charset val="136"/>
    </font>
    <font>
      <sz val="11"/>
      <name val="Times New Roman"/>
      <family val="1"/>
    </font>
    <font>
      <i/>
      <sz val="12"/>
      <name val="新細明體"/>
      <family val="1"/>
      <charset val="136"/>
    </font>
    <font>
      <b/>
      <sz val="11"/>
      <color rgb="FFFF0000"/>
      <name val="新細明體"/>
      <family val="1"/>
      <charset val="136"/>
    </font>
    <font>
      <sz val="12"/>
      <color theme="1"/>
      <name val="標楷體"/>
      <family val="4"/>
      <charset val="136"/>
    </font>
    <font>
      <sz val="14"/>
      <color rgb="FFFF0000"/>
      <name val="新細明體"/>
      <family val="1"/>
      <charset val="136"/>
    </font>
    <font>
      <sz val="10.5"/>
      <name val="標楷體"/>
      <family val="4"/>
      <charset val="136"/>
    </font>
    <font>
      <sz val="11"/>
      <color rgb="FF000000"/>
      <name val="標楷體"/>
      <family val="4"/>
      <charset val="136"/>
    </font>
    <font>
      <sz val="11"/>
      <color rgb="FF000000"/>
      <name val="標楷體"/>
      <family val="2"/>
    </font>
    <font>
      <sz val="11"/>
      <name val="標楷體"/>
      <family val="2"/>
    </font>
    <font>
      <b/>
      <i/>
      <sz val="12"/>
      <color rgb="FFFF0000"/>
      <name val="新細明體"/>
      <family val="1"/>
      <charset val="136"/>
    </font>
    <font>
      <sz val="11"/>
      <name val="Times New Roman"/>
      <family val="4"/>
      <charset val="136"/>
    </font>
    <font>
      <b/>
      <sz val="14"/>
      <color rgb="FF0000FF"/>
      <name val="新細明體"/>
      <family val="1"/>
      <charset val="136"/>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CCCCFF"/>
        <bgColor indexed="64"/>
      </patternFill>
    </fill>
    <fill>
      <patternFill patternType="solid">
        <fgColor rgb="FFFFFFFF"/>
        <bgColor rgb="FFFFFFFF"/>
      </patternFill>
    </fill>
    <fill>
      <patternFill patternType="solid">
        <fgColor theme="0"/>
        <bgColor rgb="FFFFFFFF"/>
      </patternFill>
    </fill>
  </fills>
  <borders count="9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indexed="53"/>
      </right>
      <top style="thin">
        <color indexed="64"/>
      </top>
      <bottom style="thick">
        <color indexed="53"/>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indexed="64"/>
      </top>
      <bottom style="thin">
        <color auto="1"/>
      </bottom>
      <diagonal/>
    </border>
    <border>
      <left/>
      <right style="thin">
        <color rgb="FF000000"/>
      </right>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double">
        <color indexed="64"/>
      </left>
      <right style="thin">
        <color rgb="FF000000"/>
      </right>
      <top style="thin">
        <color indexed="64"/>
      </top>
      <bottom style="thin">
        <color rgb="FF000000"/>
      </bottom>
      <diagonal/>
    </border>
    <border>
      <left style="double">
        <color indexed="64"/>
      </left>
      <right style="thin">
        <color indexed="64"/>
      </right>
      <top style="thin">
        <color rgb="FF000000"/>
      </top>
      <bottom style="thin">
        <color indexed="64"/>
      </bottom>
      <diagonal/>
    </border>
    <border>
      <left style="double">
        <color indexed="64"/>
      </left>
      <right/>
      <top/>
      <bottom style="thin">
        <color indexed="64"/>
      </bottom>
      <diagonal/>
    </border>
    <border>
      <left/>
      <right style="thin">
        <color rgb="FF000000"/>
      </right>
      <top style="thin">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style="thin">
        <color rgb="FF000000"/>
      </right>
      <top style="thin">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rgb="FF000000"/>
      </right>
      <top style="thin">
        <color indexed="64"/>
      </top>
      <bottom style="thin">
        <color indexed="64"/>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thin">
        <color rgb="FF000000"/>
      </left>
      <right style="double">
        <color rgb="FF000000"/>
      </right>
      <top/>
      <bottom style="thin">
        <color rgb="FF000000"/>
      </bottom>
      <diagonal/>
    </border>
    <border>
      <left style="thin">
        <color indexed="64"/>
      </left>
      <right style="double">
        <color indexed="64"/>
      </right>
      <top style="thin">
        <color rgb="FF000000"/>
      </top>
      <bottom style="thin">
        <color indexed="64"/>
      </bottom>
      <diagonal/>
    </border>
    <border>
      <left/>
      <right style="thin">
        <color indexed="64"/>
      </right>
      <top style="thin">
        <color rgb="FF000000"/>
      </top>
      <bottom style="thin">
        <color indexed="64"/>
      </bottom>
      <diagonal/>
    </border>
    <border>
      <left style="double">
        <color indexed="64"/>
      </left>
      <right style="thin">
        <color indexed="64"/>
      </right>
      <top/>
      <bottom style="thin">
        <color rgb="FF000000"/>
      </bottom>
      <diagonal/>
    </border>
    <border>
      <left style="thin">
        <color indexed="64"/>
      </left>
      <right style="double">
        <color indexed="64"/>
      </right>
      <top/>
      <bottom style="thin">
        <color rgb="FF000000"/>
      </bottom>
      <diagonal/>
    </border>
    <border>
      <left style="double">
        <color indexed="64"/>
      </left>
      <right style="thin">
        <color indexed="64"/>
      </right>
      <top style="thin">
        <color indexed="64"/>
      </top>
      <bottom style="thin">
        <color rgb="FF000000"/>
      </bottom>
      <diagonal/>
    </border>
    <border>
      <left style="thin">
        <color indexed="64"/>
      </left>
      <right style="double">
        <color indexed="64"/>
      </right>
      <top style="thin">
        <color indexed="64"/>
      </top>
      <bottom style="thin">
        <color rgb="FF000000"/>
      </bottom>
      <diagonal/>
    </border>
    <border>
      <left/>
      <right style="double">
        <color indexed="64"/>
      </right>
      <top/>
      <bottom style="thin">
        <color indexed="64"/>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bottom/>
      <diagonal/>
    </border>
    <border>
      <left style="thin">
        <color indexed="64"/>
      </left>
      <right/>
      <top style="thin">
        <color indexed="64"/>
      </top>
      <bottom style="thick">
        <color indexed="53"/>
      </bottom>
      <diagonal/>
    </border>
    <border>
      <left style="thick">
        <color indexed="53"/>
      </left>
      <right style="thin">
        <color indexed="64"/>
      </right>
      <top/>
      <bottom style="thin">
        <color indexed="64"/>
      </bottom>
      <diagonal/>
    </border>
    <border>
      <left style="thin">
        <color rgb="FF000000"/>
      </left>
      <right style="thin">
        <color rgb="FF000000"/>
      </right>
      <top style="thin">
        <color indexed="64"/>
      </top>
      <bottom style="thin">
        <color auto="1"/>
      </bottom>
      <diagonal/>
    </border>
    <border>
      <left style="thin">
        <color rgb="FF000000"/>
      </left>
      <right style="thin">
        <color rgb="FF000000"/>
      </right>
      <top style="thin">
        <color rgb="FF000000"/>
      </top>
      <bottom/>
      <diagonal/>
    </border>
    <border>
      <left style="thin">
        <color indexed="64"/>
      </left>
      <right/>
      <top/>
      <bottom/>
      <diagonal/>
    </border>
    <border>
      <left/>
      <right style="thick">
        <color indexed="53"/>
      </right>
      <top/>
      <bottom/>
      <diagonal/>
    </border>
    <border>
      <left style="thin">
        <color indexed="64"/>
      </left>
      <right style="double">
        <color rgb="FF000000"/>
      </right>
      <top style="thin">
        <color indexed="64"/>
      </top>
      <bottom style="thin">
        <color indexed="64"/>
      </bottom>
      <diagonal/>
    </border>
    <border>
      <left style="double">
        <color indexed="64"/>
      </left>
      <right style="thin">
        <color rgb="FF000000"/>
      </right>
      <top/>
      <bottom/>
      <diagonal/>
    </border>
    <border>
      <left style="double">
        <color indexed="64"/>
      </left>
      <right style="thin">
        <color rgb="FF000000"/>
      </right>
      <top style="thin">
        <color auto="1"/>
      </top>
      <bottom style="thin">
        <color indexed="64"/>
      </bottom>
      <diagonal/>
    </border>
    <border>
      <left/>
      <right style="thick">
        <color rgb="FFFF6600"/>
      </right>
      <top style="thin">
        <color indexed="64"/>
      </top>
      <bottom style="thin">
        <color indexed="64"/>
      </bottom>
      <diagonal/>
    </border>
    <border>
      <left/>
      <right style="thick">
        <color rgb="FFFF6600"/>
      </right>
      <top style="thin">
        <color indexed="64"/>
      </top>
      <bottom/>
      <diagonal/>
    </border>
    <border>
      <left style="thin">
        <color rgb="FF000000"/>
      </left>
      <right style="thick">
        <color rgb="FFFF6600"/>
      </right>
      <top/>
      <bottom style="thin">
        <color indexed="64"/>
      </bottom>
      <diagonal/>
    </border>
  </borders>
  <cellStyleXfs count="3">
    <xf numFmtId="0" fontId="0" fillId="0" borderId="0">
      <alignment vertical="center"/>
    </xf>
    <xf numFmtId="0" fontId="21" fillId="6" borderId="0" applyNumberFormat="0" applyBorder="0" applyAlignment="0" applyProtection="0">
      <alignment vertical="center"/>
    </xf>
    <xf numFmtId="43" fontId="1" fillId="0" borderId="0" applyFont="0" applyFill="0" applyBorder="0" applyAlignment="0" applyProtection="0">
      <alignment vertical="center"/>
    </xf>
  </cellStyleXfs>
  <cellXfs count="344">
    <xf numFmtId="0" fontId="0" fillId="0" borderId="0" xfId="0">
      <alignment vertical="center"/>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lignment vertical="center"/>
    </xf>
    <xf numFmtId="49" fontId="7" fillId="2" borderId="3" xfId="0" applyNumberFormat="1" applyFont="1" applyFill="1" applyBorder="1" applyAlignment="1">
      <alignment vertical="center" wrapText="1"/>
    </xf>
    <xf numFmtId="0" fontId="1" fillId="0" borderId="0" xfId="0" applyFont="1">
      <alignment vertical="center"/>
    </xf>
    <xf numFmtId="176" fontId="7" fillId="2" borderId="9" xfId="0" applyNumberFormat="1" applyFont="1" applyFill="1" applyBorder="1" applyAlignment="1">
      <alignment vertical="center" wrapText="1"/>
    </xf>
    <xf numFmtId="0" fontId="6" fillId="0" borderId="0" xfId="0" applyFont="1">
      <alignment vertical="center"/>
    </xf>
    <xf numFmtId="0" fontId="6" fillId="0" borderId="0" xfId="0" applyFont="1" applyAlignment="1">
      <alignment horizontal="left" vertical="center" wrapText="1"/>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6" fontId="7" fillId="2" borderId="8" xfId="0" applyNumberFormat="1" applyFont="1" applyFill="1" applyBorder="1" applyAlignment="1">
      <alignment vertical="center" wrapText="1"/>
    </xf>
    <xf numFmtId="176" fontId="7" fillId="2" borderId="5" xfId="0" applyNumberFormat="1" applyFont="1" applyFill="1" applyBorder="1" applyAlignment="1">
      <alignment vertical="center" wrapText="1"/>
    </xf>
    <xf numFmtId="176" fontId="7" fillId="2" borderId="2" xfId="0" applyNumberFormat="1" applyFont="1" applyFill="1" applyBorder="1" applyAlignment="1">
      <alignment vertical="center" wrapText="1"/>
    </xf>
    <xf numFmtId="176" fontId="7" fillId="2" borderId="11"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0" fontId="4" fillId="0" borderId="0" xfId="0" applyFont="1">
      <alignment vertical="center"/>
    </xf>
    <xf numFmtId="176" fontId="14" fillId="3" borderId="8" xfId="0" applyNumberFormat="1" applyFont="1" applyFill="1" applyBorder="1" applyAlignment="1">
      <alignment horizontal="center" vertical="center" wrapText="1"/>
    </xf>
    <xf numFmtId="176" fontId="14" fillId="3" borderId="5" xfId="0" applyNumberFormat="1" applyFont="1" applyFill="1" applyBorder="1" applyAlignment="1">
      <alignment horizontal="center" vertical="center" wrapText="1"/>
    </xf>
    <xf numFmtId="176" fontId="14" fillId="3" borderId="11" xfId="0" applyNumberFormat="1" applyFont="1" applyFill="1" applyBorder="1" applyAlignment="1">
      <alignment horizontal="center" vertical="center" wrapText="1"/>
    </xf>
    <xf numFmtId="176" fontId="14" fillId="3" borderId="8" xfId="0" applyNumberFormat="1" applyFont="1" applyFill="1" applyBorder="1" applyAlignment="1">
      <alignment horizontal="center" vertical="center"/>
    </xf>
    <xf numFmtId="176" fontId="14" fillId="3" borderId="11" xfId="0" applyNumberFormat="1" applyFont="1" applyFill="1" applyBorder="1" applyAlignment="1">
      <alignment horizontal="center" vertical="center"/>
    </xf>
    <xf numFmtId="176" fontId="0" fillId="0" borderId="15" xfId="0" applyNumberFormat="1" applyBorder="1">
      <alignment vertical="center"/>
    </xf>
    <xf numFmtId="0" fontId="0" fillId="0" borderId="16" xfId="0" applyBorder="1">
      <alignment vertical="center"/>
    </xf>
    <xf numFmtId="176" fontId="16" fillId="4" borderId="17" xfId="0" applyNumberFormat="1" applyFont="1" applyFill="1" applyBorder="1">
      <alignment vertical="center"/>
    </xf>
    <xf numFmtId="176" fontId="0" fillId="0" borderId="17" xfId="0" applyNumberFormat="1" applyBorder="1">
      <alignment vertical="center"/>
    </xf>
    <xf numFmtId="0" fontId="0" fillId="0" borderId="18" xfId="0" applyBorder="1">
      <alignment vertical="center"/>
    </xf>
    <xf numFmtId="176" fontId="0" fillId="0" borderId="19" xfId="0" applyNumberFormat="1" applyBorder="1">
      <alignment vertical="center"/>
    </xf>
    <xf numFmtId="0" fontId="0" fillId="0" borderId="20" xfId="0" applyBorder="1">
      <alignment vertical="center"/>
    </xf>
    <xf numFmtId="176" fontId="0" fillId="0" borderId="21" xfId="0" applyNumberFormat="1" applyBorder="1">
      <alignment vertical="center"/>
    </xf>
    <xf numFmtId="0" fontId="18" fillId="0" borderId="21" xfId="0" applyFont="1" applyBorder="1">
      <alignment vertical="center"/>
    </xf>
    <xf numFmtId="0" fontId="18" fillId="0" borderId="22" xfId="0" applyFont="1" applyBorder="1">
      <alignment vertical="center"/>
    </xf>
    <xf numFmtId="176" fontId="3" fillId="0" borderId="21" xfId="0" applyNumberFormat="1" applyFont="1" applyBorder="1" applyAlignment="1">
      <alignment vertical="center" wrapText="1"/>
    </xf>
    <xf numFmtId="49" fontId="3" fillId="0" borderId="21" xfId="0" applyNumberFormat="1" applyFont="1" applyBorder="1" applyAlignment="1">
      <alignment vertical="center" wrapText="1"/>
    </xf>
    <xf numFmtId="49" fontId="3" fillId="0" borderId="22" xfId="0" applyNumberFormat="1" applyFont="1" applyBorder="1" applyAlignment="1">
      <alignment vertical="center" wrapText="1"/>
    </xf>
    <xf numFmtId="176" fontId="15" fillId="4" borderId="17" xfId="0" applyNumberFormat="1" applyFont="1" applyFill="1" applyBorder="1" applyAlignment="1">
      <alignment vertical="center" wrapText="1"/>
    </xf>
    <xf numFmtId="176" fontId="3" fillId="0" borderId="17" xfId="0" applyNumberFormat="1" applyFont="1" applyBorder="1" applyAlignment="1">
      <alignment vertical="center" wrapText="1"/>
    </xf>
    <xf numFmtId="49" fontId="3" fillId="0" borderId="17" xfId="0" applyNumberFormat="1" applyFont="1" applyBorder="1" applyAlignment="1">
      <alignment vertical="center" wrapText="1"/>
    </xf>
    <xf numFmtId="49" fontId="3" fillId="0" borderId="18" xfId="0" applyNumberFormat="1" applyFont="1" applyBorder="1" applyAlignment="1">
      <alignment vertical="center" wrapText="1"/>
    </xf>
    <xf numFmtId="176" fontId="3" fillId="0" borderId="19" xfId="0" applyNumberFormat="1" applyFont="1" applyBorder="1" applyAlignment="1">
      <alignment vertical="center" wrapText="1"/>
    </xf>
    <xf numFmtId="49" fontId="3" fillId="0" borderId="19" xfId="0" applyNumberFormat="1" applyFont="1" applyBorder="1" applyAlignment="1">
      <alignment vertical="center" wrapText="1"/>
    </xf>
    <xf numFmtId="49" fontId="3" fillId="0" borderId="20" xfId="0" applyNumberFormat="1" applyFont="1" applyBorder="1" applyAlignment="1">
      <alignment vertical="center" wrapText="1"/>
    </xf>
    <xf numFmtId="0" fontId="0" fillId="0" borderId="22" xfId="0" applyBorder="1">
      <alignment vertical="center"/>
    </xf>
    <xf numFmtId="176" fontId="7" fillId="0" borderId="21"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2" xfId="0" applyNumberFormat="1" applyFont="1" applyBorder="1" applyAlignment="1">
      <alignment vertical="center" wrapText="1"/>
    </xf>
    <xf numFmtId="176" fontId="7" fillId="0" borderId="17" xfId="0" applyNumberFormat="1" applyFont="1" applyBorder="1" applyAlignment="1">
      <alignment vertical="center" wrapText="1"/>
    </xf>
    <xf numFmtId="49" fontId="7" fillId="0" borderId="17" xfId="0" applyNumberFormat="1" applyFont="1" applyBorder="1" applyAlignment="1">
      <alignment vertical="center" wrapText="1"/>
    </xf>
    <xf numFmtId="49" fontId="7" fillId="0" borderId="18" xfId="0" applyNumberFormat="1" applyFont="1" applyBorder="1" applyAlignment="1">
      <alignment vertical="center" wrapText="1"/>
    </xf>
    <xf numFmtId="176" fontId="14" fillId="3" borderId="26" xfId="0" applyNumberFormat="1" applyFont="1" applyFill="1" applyBorder="1" applyAlignment="1">
      <alignment horizontal="center" vertical="center" wrapText="1"/>
    </xf>
    <xf numFmtId="176" fontId="7" fillId="2" borderId="26" xfId="0" applyNumberFormat="1" applyFont="1" applyFill="1" applyBorder="1" applyAlignment="1">
      <alignment vertical="center" wrapText="1"/>
    </xf>
    <xf numFmtId="176" fontId="14" fillId="3" borderId="26" xfId="0" applyNumberFormat="1" applyFont="1" applyFill="1" applyBorder="1" applyAlignment="1">
      <alignment horizontal="center" vertical="center"/>
    </xf>
    <xf numFmtId="176" fontId="3" fillId="0" borderId="28" xfId="0" applyNumberFormat="1" applyFont="1" applyBorder="1" applyAlignment="1">
      <alignment vertical="center" wrapText="1"/>
    </xf>
    <xf numFmtId="49" fontId="3" fillId="0" borderId="28" xfId="0" applyNumberFormat="1" applyFont="1" applyBorder="1" applyAlignment="1">
      <alignment vertical="center" wrapText="1"/>
    </xf>
    <xf numFmtId="49" fontId="3" fillId="0" borderId="29" xfId="0" applyNumberFormat="1" applyFont="1" applyBorder="1" applyAlignment="1">
      <alignment vertical="center" wrapText="1"/>
    </xf>
    <xf numFmtId="176" fontId="3" fillId="0" borderId="30"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176" fontId="15" fillId="0" borderId="17" xfId="0" applyNumberFormat="1" applyFont="1" applyBorder="1" applyAlignment="1">
      <alignment vertical="center" wrapText="1"/>
    </xf>
    <xf numFmtId="176" fontId="14" fillId="3" borderId="32" xfId="0" applyNumberFormat="1" applyFont="1" applyFill="1" applyBorder="1" applyAlignment="1">
      <alignment horizontal="center" vertical="center"/>
    </xf>
    <xf numFmtId="176" fontId="0" fillId="0" borderId="30" xfId="0" applyNumberFormat="1" applyBorder="1">
      <alignment vertical="center"/>
    </xf>
    <xf numFmtId="0" fontId="0" fillId="0" borderId="31" xfId="0" applyBorder="1">
      <alignment vertical="center"/>
    </xf>
    <xf numFmtId="176" fontId="7" fillId="2" borderId="32" xfId="0" applyNumberFormat="1" applyFont="1" applyFill="1" applyBorder="1" applyAlignment="1">
      <alignment vertical="center" wrapText="1"/>
    </xf>
    <xf numFmtId="176" fontId="19" fillId="0" borderId="17" xfId="0" applyNumberFormat="1" applyFont="1" applyBorder="1" applyAlignment="1">
      <alignment vertical="center" wrapText="1"/>
    </xf>
    <xf numFmtId="176" fontId="7" fillId="2" borderId="33" xfId="0" applyNumberFormat="1" applyFont="1" applyFill="1" applyBorder="1" applyAlignment="1">
      <alignment vertical="center" wrapText="1"/>
    </xf>
    <xf numFmtId="49" fontId="17" fillId="2" borderId="2" xfId="0" applyNumberFormat="1" applyFont="1" applyFill="1" applyBorder="1" applyAlignment="1">
      <alignment vertical="center" wrapText="1"/>
    </xf>
    <xf numFmtId="0" fontId="0" fillId="0" borderId="0" xfId="0" applyAlignment="1">
      <alignment horizontal="center" vertical="center"/>
    </xf>
    <xf numFmtId="0" fontId="14" fillId="3" borderId="30"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5" xfId="0" applyFont="1" applyFill="1" applyBorder="1" applyAlignment="1">
      <alignment horizontal="center" vertical="center"/>
    </xf>
    <xf numFmtId="49" fontId="7" fillId="2"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6" fillId="5" borderId="0" xfId="0" applyFont="1" applyFill="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14" fillId="3" borderId="2" xfId="0" applyFont="1" applyFill="1" applyBorder="1" applyAlignment="1">
      <alignment horizontal="center" vertical="center" wrapText="1"/>
    </xf>
    <xf numFmtId="0" fontId="18" fillId="0" borderId="21" xfId="0" applyFont="1" applyBorder="1" applyAlignment="1">
      <alignment vertical="center" wrapText="1"/>
    </xf>
    <xf numFmtId="0" fontId="0" fillId="0" borderId="30"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49" fontId="7" fillId="2" borderId="5" xfId="0" applyNumberFormat="1" applyFont="1" applyFill="1" applyBorder="1" applyAlignment="1">
      <alignment vertical="center" wrapText="1"/>
    </xf>
    <xf numFmtId="0" fontId="5" fillId="5" borderId="38"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12" xfId="0" applyFont="1" applyFill="1" applyBorder="1" applyAlignment="1">
      <alignment horizontal="left" vertical="center" wrapText="1"/>
    </xf>
    <xf numFmtId="0" fontId="5" fillId="5" borderId="38" xfId="0" applyFont="1" applyFill="1" applyBorder="1" applyAlignment="1">
      <alignment horizontal="center" vertical="center" wrapText="1"/>
    </xf>
    <xf numFmtId="176" fontId="7" fillId="2" borderId="23" xfId="0" applyNumberFormat="1" applyFont="1" applyFill="1" applyBorder="1" applyAlignment="1">
      <alignment vertical="center" wrapText="1"/>
    </xf>
    <xf numFmtId="176" fontId="7" fillId="2" borderId="27"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176" fontId="7" fillId="2" borderId="24"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49" fontId="7" fillId="2" borderId="24"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4" xfId="0" applyNumberFormat="1" applyFont="1" applyFill="1" applyBorder="1" applyAlignment="1">
      <alignment vertical="center" wrapText="1"/>
    </xf>
    <xf numFmtId="176" fontId="5" fillId="5" borderId="8"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176" fontId="5" fillId="5" borderId="2" xfId="0" applyNumberFormat="1" applyFont="1" applyFill="1" applyBorder="1" applyAlignment="1">
      <alignment vertical="center" wrapText="1"/>
    </xf>
    <xf numFmtId="176" fontId="5" fillId="5" borderId="5" xfId="0" applyNumberFormat="1" applyFont="1" applyFill="1" applyBorder="1" applyAlignment="1">
      <alignment vertical="center" wrapText="1"/>
    </xf>
    <xf numFmtId="176" fontId="5" fillId="5" borderId="32" xfId="0" applyNumberFormat="1" applyFont="1" applyFill="1" applyBorder="1" applyAlignment="1">
      <alignment vertical="center" wrapText="1"/>
    </xf>
    <xf numFmtId="0" fontId="5" fillId="5" borderId="2" xfId="0" applyFont="1" applyFill="1" applyBorder="1" applyAlignment="1">
      <alignment horizontal="left" vertical="center" wrapText="1"/>
    </xf>
    <xf numFmtId="176" fontId="5" fillId="5" borderId="8" xfId="0" applyNumberFormat="1" applyFont="1" applyFill="1" applyBorder="1" applyAlignment="1">
      <alignment horizontal="right" vertical="center" wrapText="1"/>
    </xf>
    <xf numFmtId="176" fontId="5" fillId="5" borderId="11" xfId="0" applyNumberFormat="1" applyFont="1" applyFill="1" applyBorder="1" applyAlignment="1">
      <alignment vertical="center" wrapText="1"/>
    </xf>
    <xf numFmtId="176" fontId="5" fillId="5" borderId="26" xfId="0" applyNumberFormat="1" applyFont="1" applyFill="1" applyBorder="1" applyAlignment="1">
      <alignment vertical="center" wrapText="1"/>
    </xf>
    <xf numFmtId="49" fontId="5" fillId="5" borderId="2" xfId="0" applyNumberFormat="1" applyFont="1" applyFill="1" applyBorder="1" applyAlignment="1">
      <alignment horizontal="left" vertical="center" wrapText="1"/>
    </xf>
    <xf numFmtId="49" fontId="5" fillId="5" borderId="5" xfId="0" applyNumberFormat="1" applyFont="1" applyFill="1" applyBorder="1" applyAlignment="1">
      <alignment vertical="center" wrapText="1"/>
    </xf>
    <xf numFmtId="176" fontId="5" fillId="5" borderId="4" xfId="0" applyNumberFormat="1" applyFont="1" applyFill="1" applyBorder="1" applyAlignment="1">
      <alignment horizontal="right" vertical="center" wrapText="1"/>
    </xf>
    <xf numFmtId="176" fontId="5" fillId="5" borderId="37" xfId="0" applyNumberFormat="1" applyFont="1" applyFill="1" applyBorder="1" applyAlignment="1">
      <alignment vertical="center" wrapText="1"/>
    </xf>
    <xf numFmtId="0" fontId="5" fillId="5" borderId="32" xfId="0" applyFont="1" applyFill="1" applyBorder="1" applyAlignment="1">
      <alignment vertical="center" wrapText="1"/>
    </xf>
    <xf numFmtId="0" fontId="14" fillId="3" borderId="5" xfId="0" applyFont="1" applyFill="1" applyBorder="1" applyAlignment="1">
      <alignment horizontal="center" vertical="center"/>
    </xf>
    <xf numFmtId="49" fontId="5" fillId="5" borderId="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177" fontId="22" fillId="5" borderId="2" xfId="0" applyNumberFormat="1" applyFont="1" applyFill="1" applyBorder="1" applyAlignment="1">
      <alignment vertical="center" wrapText="1"/>
    </xf>
    <xf numFmtId="176" fontId="22" fillId="5" borderId="8" xfId="0" applyNumberFormat="1" applyFont="1" applyFill="1" applyBorder="1" applyAlignment="1">
      <alignment vertical="center" wrapText="1"/>
    </xf>
    <xf numFmtId="49" fontId="22" fillId="5" borderId="2" xfId="0" applyNumberFormat="1" applyFont="1" applyFill="1" applyBorder="1" applyAlignment="1">
      <alignment vertical="center" wrapText="1"/>
    </xf>
    <xf numFmtId="0" fontId="25" fillId="0" borderId="0" xfId="0" applyFont="1">
      <alignment vertical="center"/>
    </xf>
    <xf numFmtId="0" fontId="5" fillId="5" borderId="11" xfId="0"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0" fontId="5" fillId="5" borderId="10" xfId="0" applyFont="1" applyFill="1" applyBorder="1" applyAlignment="1">
      <alignment horizontal="left" vertical="center" wrapText="1"/>
    </xf>
    <xf numFmtId="0" fontId="14" fillId="3" borderId="34" xfId="0" applyFont="1" applyFill="1" applyBorder="1" applyAlignment="1">
      <alignment horizontal="center" vertical="center"/>
    </xf>
    <xf numFmtId="49" fontId="5" fillId="5" borderId="34" xfId="0" applyNumberFormat="1" applyFont="1" applyFill="1" applyBorder="1" applyAlignment="1">
      <alignment vertical="center" wrapText="1"/>
    </xf>
    <xf numFmtId="49" fontId="17" fillId="2" borderId="34" xfId="0" applyNumberFormat="1" applyFont="1" applyFill="1" applyBorder="1" applyAlignment="1">
      <alignment vertical="center" wrapText="1"/>
    </xf>
    <xf numFmtId="49" fontId="7" fillId="2" borderId="34" xfId="0" applyNumberFormat="1" applyFont="1" applyFill="1" applyBorder="1" applyAlignment="1">
      <alignment vertical="center" wrapText="1"/>
    </xf>
    <xf numFmtId="49" fontId="7" fillId="2" borderId="29" xfId="0" applyNumberFormat="1" applyFont="1" applyFill="1" applyBorder="1" applyAlignment="1">
      <alignment vertical="center" wrapText="1"/>
    </xf>
    <xf numFmtId="49" fontId="5" fillId="5" borderId="34"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23" fillId="5" borderId="34" xfId="0" applyFont="1" applyFill="1" applyBorder="1" applyAlignment="1">
      <alignment horizontal="left" vertical="center" wrapText="1"/>
    </xf>
    <xf numFmtId="0" fontId="24" fillId="5" borderId="29" xfId="0" applyFont="1" applyFill="1" applyBorder="1" applyAlignment="1">
      <alignment horizontal="center" vertical="center"/>
    </xf>
    <xf numFmtId="49" fontId="7" fillId="2" borderId="47" xfId="0" applyNumberFormat="1" applyFont="1" applyFill="1" applyBorder="1" applyAlignment="1">
      <alignment vertical="center" wrapText="1"/>
    </xf>
    <xf numFmtId="176" fontId="16" fillId="7" borderId="17" xfId="0" applyNumberFormat="1" applyFont="1" applyFill="1" applyBorder="1">
      <alignment vertical="center"/>
    </xf>
    <xf numFmtId="0" fontId="0" fillId="7" borderId="17" xfId="0" applyFill="1" applyBorder="1">
      <alignment vertical="center"/>
    </xf>
    <xf numFmtId="0" fontId="0" fillId="7" borderId="17" xfId="0" applyFill="1" applyBorder="1" applyAlignment="1">
      <alignment vertical="center" wrapText="1"/>
    </xf>
    <xf numFmtId="0" fontId="0" fillId="7" borderId="18" xfId="0" applyFill="1" applyBorder="1">
      <alignment vertical="center"/>
    </xf>
    <xf numFmtId="49" fontId="3" fillId="7" borderId="17" xfId="0" applyNumberFormat="1" applyFont="1" applyFill="1" applyBorder="1" applyAlignment="1">
      <alignment vertical="center" wrapText="1"/>
    </xf>
    <xf numFmtId="49" fontId="3" fillId="7" borderId="18" xfId="0" applyNumberFormat="1" applyFont="1" applyFill="1" applyBorder="1" applyAlignment="1">
      <alignment vertical="center" wrapText="1"/>
    </xf>
    <xf numFmtId="49" fontId="20" fillId="7" borderId="17" xfId="0" applyNumberFormat="1" applyFont="1" applyFill="1" applyBorder="1" applyAlignment="1">
      <alignment vertical="center" wrapText="1"/>
    </xf>
    <xf numFmtId="49" fontId="14" fillId="7" borderId="17" xfId="0" applyNumberFormat="1" applyFont="1" applyFill="1" applyBorder="1" applyAlignment="1">
      <alignment vertical="center" wrapText="1"/>
    </xf>
    <xf numFmtId="49" fontId="14" fillId="7" borderId="18" xfId="0" applyNumberFormat="1" applyFont="1" applyFill="1" applyBorder="1" applyAlignment="1">
      <alignment vertical="center" wrapText="1"/>
    </xf>
    <xf numFmtId="0" fontId="1" fillId="7" borderId="17" xfId="0" applyFont="1" applyFill="1" applyBorder="1">
      <alignment vertical="center"/>
    </xf>
    <xf numFmtId="0" fontId="1" fillId="7" borderId="17" xfId="0" applyFont="1" applyFill="1" applyBorder="1" applyAlignment="1">
      <alignment vertical="center" wrapText="1"/>
    </xf>
    <xf numFmtId="0" fontId="1" fillId="7" borderId="18" xfId="0" applyFont="1" applyFill="1" applyBorder="1">
      <alignment vertical="center"/>
    </xf>
    <xf numFmtId="177" fontId="3" fillId="5" borderId="34" xfId="0" applyNumberFormat="1" applyFont="1" applyFill="1" applyBorder="1" applyAlignment="1">
      <alignment vertical="center" wrapText="1"/>
    </xf>
    <xf numFmtId="177" fontId="5" fillId="5" borderId="12"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25" xfId="0" applyNumberFormat="1" applyFont="1" applyFill="1" applyBorder="1" applyAlignment="1">
      <alignment vertical="center" wrapText="1"/>
    </xf>
    <xf numFmtId="176" fontId="5" fillId="5" borderId="33" xfId="0" applyNumberFormat="1" applyFont="1" applyFill="1" applyBorder="1" applyAlignment="1">
      <alignment vertical="center" wrapText="1"/>
    </xf>
    <xf numFmtId="0" fontId="14" fillId="5" borderId="29" xfId="0" applyFont="1" applyFill="1" applyBorder="1" applyAlignment="1">
      <alignment horizontal="center" vertical="center"/>
    </xf>
    <xf numFmtId="0" fontId="5" fillId="5" borderId="31" xfId="0" applyFont="1" applyFill="1" applyBorder="1" applyAlignment="1">
      <alignment horizontal="left" vertical="center" wrapText="1"/>
    </xf>
    <xf numFmtId="0" fontId="7" fillId="5" borderId="34" xfId="0" applyFont="1" applyFill="1" applyBorder="1" applyAlignment="1">
      <alignment horizontal="left" vertical="center" wrapText="1"/>
    </xf>
    <xf numFmtId="49" fontId="8" fillId="5" borderId="34" xfId="0" applyNumberFormat="1" applyFont="1" applyFill="1" applyBorder="1" applyAlignment="1">
      <alignment horizontal="left" vertical="center" wrapText="1"/>
    </xf>
    <xf numFmtId="0" fontId="6" fillId="5" borderId="34" xfId="0" applyFont="1" applyFill="1" applyBorder="1" applyAlignment="1">
      <alignment horizontal="left" vertical="center" wrapText="1"/>
    </xf>
    <xf numFmtId="0" fontId="14" fillId="5" borderId="34" xfId="0" applyFont="1" applyFill="1" applyBorder="1" applyAlignment="1">
      <alignment horizontal="center" vertical="center"/>
    </xf>
    <xf numFmtId="49" fontId="5" fillId="5" borderId="32" xfId="0" applyNumberFormat="1" applyFont="1" applyFill="1" applyBorder="1" applyAlignment="1">
      <alignment vertical="center" wrapText="1"/>
    </xf>
    <xf numFmtId="0" fontId="5" fillId="5" borderId="28"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8" fillId="5" borderId="34" xfId="0" applyFont="1" applyFill="1" applyBorder="1" applyAlignment="1">
      <alignment horizontal="left" vertical="center" wrapText="1"/>
    </xf>
    <xf numFmtId="49" fontId="22" fillId="5" borderId="26" xfId="0" applyNumberFormat="1" applyFont="1" applyFill="1" applyBorder="1" applyAlignment="1">
      <alignment vertical="center" wrapText="1"/>
    </xf>
    <xf numFmtId="177" fontId="5" fillId="5" borderId="2" xfId="0" applyNumberFormat="1" applyFont="1" applyFill="1" applyBorder="1" applyAlignment="1">
      <alignment vertical="center" wrapText="1"/>
    </xf>
    <xf numFmtId="176" fontId="15" fillId="7" borderId="17" xfId="0" applyNumberFormat="1" applyFont="1" applyFill="1" applyBorder="1" applyAlignment="1">
      <alignment vertical="center" wrapText="1"/>
    </xf>
    <xf numFmtId="49" fontId="22" fillId="5" borderId="5" xfId="0" applyNumberFormat="1" applyFont="1" applyFill="1" applyBorder="1" applyAlignment="1">
      <alignment vertical="center" wrapText="1"/>
    </xf>
    <xf numFmtId="49" fontId="28" fillId="5" borderId="2" xfId="0" applyNumberFormat="1" applyFont="1" applyFill="1" applyBorder="1" applyAlignment="1">
      <alignment horizontal="left" vertical="center" wrapText="1"/>
    </xf>
    <xf numFmtId="0" fontId="28" fillId="5" borderId="2" xfId="0" applyFont="1" applyFill="1" applyBorder="1" applyAlignment="1">
      <alignment horizontal="left" vertical="center" wrapText="1"/>
    </xf>
    <xf numFmtId="0" fontId="0" fillId="5" borderId="0" xfId="0" applyFill="1">
      <alignment vertical="center"/>
    </xf>
    <xf numFmtId="176" fontId="29" fillId="5" borderId="17" xfId="0" applyNumberFormat="1" applyFont="1" applyFill="1" applyBorder="1">
      <alignment vertical="center"/>
    </xf>
    <xf numFmtId="49" fontId="3" fillId="5" borderId="2"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0" fontId="5" fillId="0" borderId="2" xfId="0" applyFont="1" applyBorder="1" applyAlignment="1">
      <alignment horizontal="left" vertical="center" wrapText="1"/>
    </xf>
    <xf numFmtId="0" fontId="0" fillId="5" borderId="17" xfId="0" applyFill="1" applyBorder="1" applyAlignment="1">
      <alignment vertical="center" wrapText="1"/>
    </xf>
    <xf numFmtId="177" fontId="22" fillId="5" borderId="11" xfId="0" applyNumberFormat="1" applyFont="1" applyFill="1" applyBorder="1" applyAlignment="1">
      <alignment vertical="center" wrapText="1"/>
    </xf>
    <xf numFmtId="49" fontId="5" fillId="0" borderId="5" xfId="0" applyNumberFormat="1" applyFont="1" applyBorder="1" applyAlignment="1">
      <alignment vertical="center" wrapText="1"/>
    </xf>
    <xf numFmtId="49" fontId="5" fillId="0" borderId="26" xfId="0" applyNumberFormat="1" applyFont="1" applyBorder="1" applyAlignment="1">
      <alignment vertical="center" wrapText="1"/>
    </xf>
    <xf numFmtId="49" fontId="5" fillId="0" borderId="2" xfId="0" applyNumberFormat="1" applyFont="1" applyBorder="1" applyAlignment="1">
      <alignment vertical="center" wrapText="1"/>
    </xf>
    <xf numFmtId="0" fontId="5" fillId="0" borderId="5" xfId="0" applyFont="1" applyBorder="1" applyAlignment="1">
      <alignment horizontal="justify" vertical="center" wrapText="1"/>
    </xf>
    <xf numFmtId="49" fontId="5" fillId="5" borderId="29" xfId="0" applyNumberFormat="1" applyFont="1" applyFill="1" applyBorder="1" applyAlignment="1">
      <alignment vertical="center" wrapText="1"/>
    </xf>
    <xf numFmtId="0" fontId="5" fillId="8" borderId="51" xfId="0" applyFont="1" applyFill="1" applyBorder="1" applyAlignment="1">
      <alignment vertical="center" wrapText="1"/>
    </xf>
    <xf numFmtId="0" fontId="5" fillId="8" borderId="49" xfId="0" applyFont="1" applyFill="1" applyBorder="1" applyAlignment="1">
      <alignment vertical="center" wrapText="1"/>
    </xf>
    <xf numFmtId="0" fontId="5" fillId="0" borderId="52" xfId="0" applyFont="1" applyBorder="1" applyAlignment="1">
      <alignment horizontal="left" vertical="center" wrapText="1"/>
    </xf>
    <xf numFmtId="0" fontId="5" fillId="8" borderId="52" xfId="0" applyFont="1" applyFill="1" applyBorder="1" applyAlignment="1">
      <alignment horizontal="left" vertical="center" wrapText="1"/>
    </xf>
    <xf numFmtId="0" fontId="5" fillId="8" borderId="49" xfId="0" applyFont="1" applyFill="1" applyBorder="1" applyAlignment="1">
      <alignment horizontal="left" vertical="center" wrapText="1"/>
    </xf>
    <xf numFmtId="0" fontId="5" fillId="8" borderId="51"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4" xfId="1" applyFont="1" applyFill="1" applyBorder="1" applyAlignment="1">
      <alignment horizontal="left" vertical="center" wrapText="1"/>
    </xf>
    <xf numFmtId="0" fontId="5" fillId="5" borderId="1" xfId="1" applyFont="1" applyFill="1" applyBorder="1" applyAlignment="1">
      <alignment horizontal="left" vertical="center" wrapText="1"/>
    </xf>
    <xf numFmtId="49" fontId="17" fillId="2" borderId="26" xfId="0" applyNumberFormat="1" applyFont="1" applyFill="1" applyBorder="1" applyAlignment="1">
      <alignment vertical="center" wrapText="1"/>
    </xf>
    <xf numFmtId="0" fontId="5" fillId="5" borderId="45" xfId="0" applyFont="1" applyFill="1" applyBorder="1" applyAlignment="1">
      <alignment horizontal="center" vertical="center"/>
    </xf>
    <xf numFmtId="49" fontId="7" fillId="2" borderId="57" xfId="0" applyNumberFormat="1" applyFont="1" applyFill="1" applyBorder="1" applyAlignment="1">
      <alignment vertical="center" wrapText="1"/>
    </xf>
    <xf numFmtId="49" fontId="7" fillId="2" borderId="27" xfId="0" applyNumberFormat="1" applyFont="1" applyFill="1" applyBorder="1" applyAlignment="1">
      <alignment vertical="center" wrapText="1"/>
    </xf>
    <xf numFmtId="0" fontId="3" fillId="5" borderId="35" xfId="0" applyFont="1" applyFill="1" applyBorder="1" applyAlignment="1">
      <alignment horizontal="center" vertical="center"/>
    </xf>
    <xf numFmtId="49" fontId="5" fillId="5" borderId="1" xfId="0" applyNumberFormat="1" applyFont="1" applyFill="1" applyBorder="1" applyAlignment="1">
      <alignment vertical="center" wrapText="1"/>
    </xf>
    <xf numFmtId="0" fontId="5" fillId="5" borderId="5" xfId="0" applyFont="1" applyFill="1" applyBorder="1" applyAlignment="1">
      <alignment vertical="center" wrapText="1"/>
    </xf>
    <xf numFmtId="177" fontId="5" fillId="5" borderId="5" xfId="0" applyNumberFormat="1" applyFont="1" applyFill="1" applyBorder="1" applyAlignment="1">
      <alignment vertical="center" wrapText="1"/>
    </xf>
    <xf numFmtId="0" fontId="5" fillId="5" borderId="10" xfId="0" applyFont="1" applyFill="1" applyBorder="1" applyAlignment="1">
      <alignment horizontal="right" vertical="center" wrapText="1"/>
    </xf>
    <xf numFmtId="49" fontId="5" fillId="5" borderId="25" xfId="0" applyNumberFormat="1" applyFont="1" applyFill="1" applyBorder="1" applyAlignment="1">
      <alignment horizontal="right" vertical="center" wrapText="1"/>
    </xf>
    <xf numFmtId="49" fontId="5" fillId="5" borderId="7" xfId="0" applyNumberFormat="1" applyFont="1" applyFill="1" applyBorder="1" applyAlignment="1">
      <alignment horizontal="right" vertical="center" wrapText="1"/>
    </xf>
    <xf numFmtId="176" fontId="14" fillId="3" borderId="5" xfId="0" applyNumberFormat="1" applyFont="1" applyFill="1" applyBorder="1" applyAlignment="1">
      <alignment horizontal="center" vertical="center"/>
    </xf>
    <xf numFmtId="0" fontId="5" fillId="5" borderId="49" xfId="0" applyFont="1" applyFill="1" applyBorder="1" applyAlignment="1">
      <alignment horizontal="left" vertical="center" wrapText="1"/>
    </xf>
    <xf numFmtId="0" fontId="5" fillId="0" borderId="53" xfId="0" applyFont="1" applyBorder="1" applyAlignment="1">
      <alignment horizontal="left" vertical="center" wrapText="1"/>
    </xf>
    <xf numFmtId="0" fontId="27" fillId="0" borderId="51" xfId="0" applyFont="1" applyBorder="1" applyAlignment="1">
      <alignment vertical="center" wrapText="1"/>
    </xf>
    <xf numFmtId="49" fontId="22" fillId="5" borderId="70" xfId="0" applyNumberFormat="1" applyFont="1" applyFill="1" applyBorder="1" applyAlignment="1">
      <alignment vertical="center" wrapText="1"/>
    </xf>
    <xf numFmtId="0" fontId="5" fillId="0" borderId="5" xfId="0" applyFont="1" applyBorder="1" applyAlignment="1">
      <alignment horizontal="left" vertical="center" wrapText="1"/>
    </xf>
    <xf numFmtId="176" fontId="5" fillId="5" borderId="14" xfId="0" applyNumberFormat="1" applyFont="1" applyFill="1" applyBorder="1" applyAlignment="1">
      <alignment vertical="center" wrapText="1"/>
    </xf>
    <xf numFmtId="176" fontId="5" fillId="5" borderId="75" xfId="0" applyNumberFormat="1" applyFont="1" applyFill="1" applyBorder="1" applyAlignment="1">
      <alignment vertical="center" wrapText="1"/>
    </xf>
    <xf numFmtId="176" fontId="5" fillId="5" borderId="76" xfId="0" applyNumberFormat="1" applyFont="1" applyFill="1" applyBorder="1" applyAlignment="1">
      <alignment vertical="center" wrapText="1"/>
    </xf>
    <xf numFmtId="176" fontId="5" fillId="5" borderId="77" xfId="0" applyNumberFormat="1" applyFont="1" applyFill="1" applyBorder="1" applyAlignment="1">
      <alignment vertical="center" wrapText="1"/>
    </xf>
    <xf numFmtId="176" fontId="5" fillId="5" borderId="66" xfId="0" applyNumberFormat="1" applyFont="1" applyFill="1" applyBorder="1" applyAlignment="1">
      <alignment vertical="center" wrapText="1"/>
    </xf>
    <xf numFmtId="176" fontId="5" fillId="5" borderId="67" xfId="0" applyNumberFormat="1" applyFont="1" applyFill="1" applyBorder="1" applyAlignment="1">
      <alignment vertical="center" wrapText="1"/>
    </xf>
    <xf numFmtId="0" fontId="0" fillId="5" borderId="18" xfId="0" applyFill="1" applyBorder="1">
      <alignment vertical="center"/>
    </xf>
    <xf numFmtId="0" fontId="5" fillId="0" borderId="79" xfId="0" applyFont="1" applyBorder="1" applyAlignment="1">
      <alignment horizontal="left" vertical="center" wrapText="1"/>
    </xf>
    <xf numFmtId="0" fontId="5" fillId="0" borderId="48" xfId="0" applyFont="1" applyBorder="1" applyAlignment="1">
      <alignment horizontal="left" vertical="center" wrapText="1"/>
    </xf>
    <xf numFmtId="177" fontId="5" fillId="0" borderId="12" xfId="0" applyNumberFormat="1" applyFont="1" applyBorder="1" applyAlignment="1">
      <alignment vertical="center" wrapText="1"/>
    </xf>
    <xf numFmtId="49" fontId="33" fillId="5" borderId="1" xfId="0" applyNumberFormat="1" applyFont="1" applyFill="1" applyBorder="1" applyAlignment="1">
      <alignment vertical="center" wrapText="1"/>
    </xf>
    <xf numFmtId="0" fontId="3" fillId="5" borderId="29" xfId="0" applyFont="1" applyFill="1" applyBorder="1" applyAlignment="1">
      <alignment horizontal="left" vertical="center" wrapText="1"/>
    </xf>
    <xf numFmtId="0" fontId="28" fillId="0" borderId="49" xfId="0" applyFont="1" applyBorder="1" applyAlignment="1">
      <alignment horizontal="left" vertical="center" wrapText="1"/>
    </xf>
    <xf numFmtId="0" fontId="28" fillId="0" borderId="61" xfId="0" applyFont="1" applyBorder="1" applyAlignment="1">
      <alignment horizontal="left" vertical="top" wrapText="1"/>
    </xf>
    <xf numFmtId="0" fontId="28" fillId="5" borderId="49" xfId="0" applyFont="1" applyFill="1" applyBorder="1" applyAlignment="1">
      <alignment horizontal="left" vertical="center" wrapText="1"/>
    </xf>
    <xf numFmtId="176" fontId="37" fillId="4" borderId="17" xfId="0" applyNumberFormat="1" applyFont="1" applyFill="1" applyBorder="1">
      <alignment vertical="center"/>
    </xf>
    <xf numFmtId="176" fontId="5" fillId="9" borderId="52" xfId="0" applyNumberFormat="1" applyFont="1" applyFill="1" applyBorder="1" applyAlignment="1">
      <alignment horizontal="right" vertical="center" wrapText="1"/>
    </xf>
    <xf numFmtId="176" fontId="5" fillId="9" borderId="54" xfId="0" applyNumberFormat="1" applyFont="1" applyFill="1" applyBorder="1" applyAlignment="1">
      <alignment horizontal="right" vertical="center" wrapText="1"/>
    </xf>
    <xf numFmtId="176" fontId="7" fillId="2" borderId="80" xfId="0" applyNumberFormat="1" applyFont="1" applyFill="1" applyBorder="1" applyAlignment="1">
      <alignment vertical="center" wrapText="1"/>
    </xf>
    <xf numFmtId="0" fontId="5" fillId="5" borderId="81" xfId="0" applyFont="1" applyFill="1" applyBorder="1" applyAlignment="1">
      <alignment horizontal="center" vertical="center" wrapText="1"/>
    </xf>
    <xf numFmtId="49" fontId="5" fillId="5" borderId="13" xfId="0" applyNumberFormat="1" applyFont="1" applyFill="1" applyBorder="1" applyAlignment="1">
      <alignment horizontal="left" vertical="center" wrapText="1"/>
    </xf>
    <xf numFmtId="176" fontId="5" fillId="5" borderId="27" xfId="0" applyNumberFormat="1" applyFont="1" applyFill="1" applyBorder="1" applyAlignment="1">
      <alignment vertical="center" wrapText="1"/>
    </xf>
    <xf numFmtId="49" fontId="8" fillId="5" borderId="31" xfId="0" applyNumberFormat="1" applyFont="1" applyFill="1" applyBorder="1" applyAlignment="1">
      <alignment horizontal="left" vertical="center" wrapText="1"/>
    </xf>
    <xf numFmtId="0" fontId="5" fillId="8" borderId="58" xfId="0" applyFont="1" applyFill="1" applyBorder="1" applyAlignment="1">
      <alignment horizontal="left" vertical="center" wrapText="1"/>
    </xf>
    <xf numFmtId="0" fontId="5" fillId="5" borderId="81" xfId="0" applyFont="1" applyFill="1" applyBorder="1" applyAlignment="1">
      <alignment horizontal="center" vertical="center"/>
    </xf>
    <xf numFmtId="0" fontId="5" fillId="0" borderId="50" xfId="0" applyFont="1" applyBorder="1" applyAlignment="1">
      <alignment vertical="center" wrapText="1"/>
    </xf>
    <xf numFmtId="0" fontId="5" fillId="8" borderId="82" xfId="0" applyFont="1" applyFill="1" applyBorder="1" applyAlignment="1">
      <alignment horizontal="left" vertical="center" wrapText="1"/>
    </xf>
    <xf numFmtId="178" fontId="5" fillId="5" borderId="58" xfId="0" applyNumberFormat="1" applyFont="1" applyFill="1" applyBorder="1" applyAlignment="1">
      <alignment horizontal="right" vertical="center" wrapText="1"/>
    </xf>
    <xf numFmtId="178" fontId="5" fillId="5" borderId="32" xfId="0" applyNumberFormat="1" applyFont="1" applyFill="1" applyBorder="1" applyAlignment="1">
      <alignment horizontal="right" vertical="center" wrapText="1"/>
    </xf>
    <xf numFmtId="0" fontId="5" fillId="5" borderId="50" xfId="0" applyFont="1" applyFill="1" applyBorder="1" applyAlignment="1">
      <alignment vertical="center" wrapText="1"/>
    </xf>
    <xf numFmtId="0" fontId="5" fillId="8" borderId="82" xfId="0" applyFont="1" applyFill="1" applyBorder="1" applyAlignment="1">
      <alignment vertical="center" wrapText="1"/>
    </xf>
    <xf numFmtId="0" fontId="5" fillId="5" borderId="84" xfId="0" applyFont="1" applyFill="1" applyBorder="1" applyAlignment="1">
      <alignment horizontal="left" vertical="center" wrapText="1"/>
    </xf>
    <xf numFmtId="176" fontId="5" fillId="5" borderId="23" xfId="0" applyNumberFormat="1" applyFont="1" applyFill="1" applyBorder="1" applyAlignment="1">
      <alignment vertical="center" wrapText="1"/>
    </xf>
    <xf numFmtId="176" fontId="5" fillId="5" borderId="13" xfId="0" applyNumberFormat="1" applyFont="1" applyFill="1" applyBorder="1" applyAlignment="1">
      <alignment vertical="center" wrapText="1"/>
    </xf>
    <xf numFmtId="49" fontId="22" fillId="5" borderId="14" xfId="0" applyNumberFormat="1" applyFont="1" applyFill="1" applyBorder="1" applyAlignment="1">
      <alignment vertical="center" wrapText="1"/>
    </xf>
    <xf numFmtId="0" fontId="5" fillId="5" borderId="85" xfId="0" applyFont="1" applyFill="1" applyBorder="1" applyAlignment="1">
      <alignment horizontal="left" vertical="center"/>
    </xf>
    <xf numFmtId="0" fontId="5" fillId="0" borderId="50" xfId="0" applyFont="1" applyBorder="1" applyAlignment="1">
      <alignment horizontal="left" vertical="center" wrapText="1"/>
    </xf>
    <xf numFmtId="0" fontId="5" fillId="5" borderId="45" xfId="0" applyFont="1" applyFill="1" applyBorder="1" applyAlignment="1">
      <alignment horizontal="center" vertical="center" wrapText="1"/>
    </xf>
    <xf numFmtId="177" fontId="5" fillId="5" borderId="1" xfId="0" applyNumberFormat="1" applyFont="1" applyFill="1" applyBorder="1" applyAlignment="1">
      <alignment vertical="center" wrapText="1"/>
    </xf>
    <xf numFmtId="0" fontId="30" fillId="5" borderId="29" xfId="0" applyFont="1" applyFill="1" applyBorder="1" applyAlignment="1">
      <alignment horizontal="left" vertical="center" wrapText="1"/>
    </xf>
    <xf numFmtId="0" fontId="5" fillId="8" borderId="58" xfId="0" applyFont="1" applyFill="1" applyBorder="1" applyAlignment="1">
      <alignment vertical="center" wrapText="1"/>
    </xf>
    <xf numFmtId="176" fontId="5" fillId="5" borderId="32" xfId="0" applyNumberFormat="1" applyFont="1" applyFill="1" applyBorder="1" applyAlignment="1">
      <alignment horizontal="right" vertical="center" wrapText="1"/>
    </xf>
    <xf numFmtId="176" fontId="5" fillId="5" borderId="11" xfId="0" applyNumberFormat="1" applyFont="1" applyFill="1" applyBorder="1" applyAlignment="1">
      <alignment horizontal="right" vertical="center" wrapText="1"/>
    </xf>
    <xf numFmtId="176" fontId="5" fillId="5" borderId="59" xfId="2" applyNumberFormat="1" applyFont="1" applyFill="1" applyBorder="1" applyAlignment="1">
      <alignment horizontal="right" vertical="center" shrinkToFit="1"/>
    </xf>
    <xf numFmtId="176" fontId="5" fillId="5" borderId="60" xfId="2" applyNumberFormat="1" applyFont="1" applyFill="1" applyBorder="1" applyAlignment="1">
      <alignment horizontal="right" vertical="center" shrinkToFit="1"/>
    </xf>
    <xf numFmtId="0" fontId="38" fillId="0" borderId="55" xfId="0" applyFont="1" applyBorder="1" applyAlignment="1">
      <alignment horizontal="left" vertical="top" wrapText="1"/>
    </xf>
    <xf numFmtId="0" fontId="5" fillId="0" borderId="55" xfId="0" applyFont="1" applyBorder="1" applyAlignment="1">
      <alignment horizontal="left" vertical="top" wrapText="1"/>
    </xf>
    <xf numFmtId="0" fontId="38" fillId="0" borderId="49" xfId="0" applyFont="1" applyBorder="1" applyAlignment="1">
      <alignment horizontal="left" vertical="center" wrapText="1"/>
    </xf>
    <xf numFmtId="0" fontId="38" fillId="0" borderId="61" xfId="0" applyFont="1" applyBorder="1" applyAlignment="1">
      <alignment horizontal="left" vertical="top" wrapText="1"/>
    </xf>
    <xf numFmtId="0" fontId="5" fillId="0" borderId="61" xfId="0" applyFont="1" applyBorder="1" applyAlignment="1">
      <alignment horizontal="left" vertical="top" wrapText="1"/>
    </xf>
    <xf numFmtId="1" fontId="35" fillId="5" borderId="59" xfId="0" applyNumberFormat="1" applyFont="1" applyFill="1" applyBorder="1" applyAlignment="1">
      <alignment horizontal="right" vertical="center" shrinkToFit="1"/>
    </xf>
    <xf numFmtId="1" fontId="35" fillId="5" borderId="61" xfId="0" applyNumberFormat="1" applyFont="1" applyFill="1" applyBorder="1" applyAlignment="1">
      <alignment horizontal="right" vertical="center" shrinkToFit="1"/>
    </xf>
    <xf numFmtId="1" fontId="35" fillId="5" borderId="62" xfId="0" applyNumberFormat="1" applyFont="1" applyFill="1" applyBorder="1" applyAlignment="1">
      <alignment horizontal="right" vertical="center" shrinkToFit="1"/>
    </xf>
    <xf numFmtId="1" fontId="36" fillId="5" borderId="60" xfId="0" applyNumberFormat="1" applyFont="1" applyFill="1" applyBorder="1" applyAlignment="1">
      <alignment horizontal="right" vertical="center" shrinkToFit="1"/>
    </xf>
    <xf numFmtId="176" fontId="34" fillId="5" borderId="50" xfId="0" applyNumberFormat="1" applyFont="1" applyFill="1" applyBorder="1" applyAlignment="1">
      <alignment horizontal="right" vertical="center" shrinkToFit="1"/>
    </xf>
    <xf numFmtId="176" fontId="34" fillId="5" borderId="63" xfId="0" applyNumberFormat="1" applyFont="1" applyFill="1" applyBorder="1" applyAlignment="1">
      <alignment horizontal="right" vertical="center" shrinkToFit="1"/>
    </xf>
    <xf numFmtId="176" fontId="5" fillId="5" borderId="63" xfId="2" applyNumberFormat="1" applyFont="1" applyFill="1" applyBorder="1" applyAlignment="1">
      <alignment horizontal="right" vertical="center" shrinkToFit="1"/>
    </xf>
    <xf numFmtId="0" fontId="38" fillId="0" borderId="50" xfId="0" applyFont="1" applyBorder="1" applyAlignment="1">
      <alignment horizontal="left" vertical="top" wrapText="1"/>
    </xf>
    <xf numFmtId="176" fontId="34" fillId="5" borderId="48" xfId="0" applyNumberFormat="1" applyFont="1" applyFill="1" applyBorder="1" applyAlignment="1">
      <alignment horizontal="right" vertical="center" shrinkToFit="1"/>
    </xf>
    <xf numFmtId="176" fontId="34" fillId="5" borderId="65" xfId="0" applyNumberFormat="1" applyFont="1" applyFill="1" applyBorder="1" applyAlignment="1">
      <alignment horizontal="right" vertical="center" shrinkToFit="1"/>
    </xf>
    <xf numFmtId="176" fontId="5" fillId="5" borderId="64" xfId="2" applyNumberFormat="1" applyFont="1" applyFill="1" applyBorder="1" applyAlignment="1">
      <alignment horizontal="right" vertical="center" shrinkToFit="1"/>
    </xf>
    <xf numFmtId="176" fontId="5" fillId="5" borderId="78" xfId="2" applyNumberFormat="1" applyFont="1" applyFill="1" applyBorder="1" applyAlignment="1">
      <alignment horizontal="right" vertical="center" shrinkToFit="1"/>
    </xf>
    <xf numFmtId="0" fontId="0" fillId="0" borderId="19" xfId="0" applyBorder="1">
      <alignment vertical="center"/>
    </xf>
    <xf numFmtId="0" fontId="0" fillId="0" borderId="21" xfId="0" applyBorder="1">
      <alignment vertical="center"/>
    </xf>
    <xf numFmtId="0" fontId="0" fillId="0" borderId="17" xfId="0" applyBorder="1">
      <alignment vertical="center"/>
    </xf>
    <xf numFmtId="0" fontId="0" fillId="5" borderId="17" xfId="0" applyFill="1" applyBorder="1">
      <alignment vertical="center"/>
    </xf>
    <xf numFmtId="0" fontId="0" fillId="0" borderId="30" xfId="0" applyBorder="1">
      <alignment vertical="center"/>
    </xf>
    <xf numFmtId="0" fontId="0" fillId="0" borderId="15" xfId="0" applyBorder="1">
      <alignment vertical="center"/>
    </xf>
    <xf numFmtId="178" fontId="5" fillId="9" borderId="32" xfId="0" applyNumberFormat="1" applyFont="1" applyFill="1" applyBorder="1" applyAlignment="1">
      <alignment horizontal="right" vertical="center" wrapText="1"/>
    </xf>
    <xf numFmtId="178" fontId="5" fillId="9" borderId="50" xfId="0" applyNumberFormat="1" applyFont="1" applyFill="1" applyBorder="1" applyAlignment="1">
      <alignment horizontal="right" vertical="center" wrapText="1"/>
    </xf>
    <xf numFmtId="178" fontId="5" fillId="9" borderId="52" xfId="0" applyNumberFormat="1" applyFont="1" applyFill="1" applyBorder="1" applyAlignment="1">
      <alignment horizontal="right" vertical="center" wrapText="1"/>
    </xf>
    <xf numFmtId="178" fontId="5" fillId="9" borderId="54" xfId="0" applyNumberFormat="1" applyFont="1" applyFill="1" applyBorder="1" applyAlignment="1">
      <alignment horizontal="right" vertical="center" wrapText="1"/>
    </xf>
    <xf numFmtId="179" fontId="5" fillId="5" borderId="32" xfId="0" applyNumberFormat="1" applyFont="1" applyFill="1" applyBorder="1" applyAlignment="1">
      <alignment horizontal="right" vertical="center" wrapText="1"/>
    </xf>
    <xf numFmtId="179" fontId="5" fillId="5" borderId="8" xfId="0" applyNumberFormat="1" applyFont="1" applyFill="1" applyBorder="1" applyAlignment="1">
      <alignment horizontal="right" vertical="center" wrapText="1"/>
    </xf>
    <xf numFmtId="179" fontId="5" fillId="5" borderId="26" xfId="0" applyNumberFormat="1" applyFont="1" applyFill="1" applyBorder="1" applyAlignment="1">
      <alignment horizontal="right" vertical="center" wrapText="1"/>
    </xf>
    <xf numFmtId="178" fontId="5" fillId="5" borderId="54" xfId="0" applyNumberFormat="1" applyFont="1" applyFill="1" applyBorder="1" applyAlignment="1">
      <alignment horizontal="right" vertical="center" wrapText="1"/>
    </xf>
    <xf numFmtId="178" fontId="5" fillId="5" borderId="51" xfId="0" applyNumberFormat="1" applyFont="1" applyFill="1" applyBorder="1" applyAlignment="1">
      <alignment horizontal="right" vertical="center" wrapText="1"/>
    </xf>
    <xf numFmtId="178" fontId="5" fillId="5" borderId="60" xfId="0" applyNumberFormat="1" applyFont="1" applyFill="1" applyBorder="1" applyAlignment="1">
      <alignment horizontal="right" vertical="center" wrapText="1"/>
    </xf>
    <xf numFmtId="176" fontId="5" fillId="5" borderId="56" xfId="0" applyNumberFormat="1" applyFont="1" applyFill="1" applyBorder="1" applyAlignment="1">
      <alignment vertical="center" wrapText="1"/>
    </xf>
    <xf numFmtId="176" fontId="5" fillId="5" borderId="69" xfId="0" applyNumberFormat="1" applyFont="1" applyFill="1" applyBorder="1" applyAlignment="1">
      <alignment vertical="center" wrapText="1"/>
    </xf>
    <xf numFmtId="179" fontId="5" fillId="5" borderId="74" xfId="0" applyNumberFormat="1" applyFont="1" applyFill="1" applyBorder="1" applyAlignment="1">
      <alignment horizontal="right" vertical="center" wrapText="1"/>
    </xf>
    <xf numFmtId="179" fontId="5" fillId="5" borderId="73" xfId="0" applyNumberFormat="1" applyFont="1" applyFill="1" applyBorder="1" applyAlignment="1">
      <alignment horizontal="right" vertical="center" wrapText="1"/>
    </xf>
    <xf numFmtId="179" fontId="5" fillId="5" borderId="68" xfId="0" applyNumberFormat="1" applyFont="1" applyFill="1" applyBorder="1" applyAlignment="1">
      <alignment horizontal="right" vertical="center" wrapText="1"/>
    </xf>
    <xf numFmtId="179" fontId="5" fillId="5" borderId="53" xfId="0" applyNumberFormat="1" applyFont="1" applyFill="1" applyBorder="1" applyAlignment="1">
      <alignment horizontal="right" vertical="center" wrapText="1"/>
    </xf>
    <xf numFmtId="179" fontId="5" fillId="5" borderId="54" xfId="0" applyNumberFormat="1" applyFont="1" applyFill="1" applyBorder="1" applyAlignment="1">
      <alignment horizontal="right" vertical="center" wrapText="1"/>
    </xf>
    <xf numFmtId="179" fontId="5" fillId="5" borderId="71" xfId="0" applyNumberFormat="1" applyFont="1" applyFill="1" applyBorder="1" applyAlignment="1">
      <alignment horizontal="right" vertical="center" wrapText="1"/>
    </xf>
    <xf numFmtId="179" fontId="5" fillId="9" borderId="72" xfId="0" applyNumberFormat="1" applyFont="1" applyFill="1" applyBorder="1" applyAlignment="1">
      <alignment horizontal="right" vertical="center" wrapText="1"/>
    </xf>
    <xf numFmtId="0" fontId="5" fillId="5" borderId="11" xfId="0" applyFont="1" applyFill="1" applyBorder="1" applyAlignment="1">
      <alignment horizontal="right" vertical="center" wrapText="1"/>
    </xf>
    <xf numFmtId="49" fontId="5" fillId="5" borderId="26" xfId="0" applyNumberFormat="1" applyFont="1" applyFill="1" applyBorder="1" applyAlignment="1">
      <alignment horizontal="right" vertical="center" wrapText="1"/>
    </xf>
    <xf numFmtId="49" fontId="5" fillId="5" borderId="8" xfId="0" applyNumberFormat="1" applyFont="1" applyFill="1" applyBorder="1" applyAlignment="1">
      <alignment horizontal="right" vertical="center" wrapText="1"/>
    </xf>
    <xf numFmtId="176" fontId="5" fillId="5" borderId="5" xfId="0" applyNumberFormat="1" applyFont="1" applyFill="1" applyBorder="1" applyAlignment="1">
      <alignment horizontal="right" vertical="center" wrapText="1"/>
    </xf>
    <xf numFmtId="176" fontId="5" fillId="5" borderId="86" xfId="0" applyNumberFormat="1" applyFont="1" applyFill="1" applyBorder="1" applyAlignment="1">
      <alignment horizontal="right" vertical="center" wrapText="1"/>
    </xf>
    <xf numFmtId="0" fontId="14" fillId="3" borderId="26" xfId="0" applyFont="1" applyFill="1" applyBorder="1" applyAlignment="1">
      <alignment horizontal="center" vertical="center"/>
    </xf>
    <xf numFmtId="0" fontId="5" fillId="5" borderId="87" xfId="0" applyFont="1" applyFill="1" applyBorder="1" applyAlignment="1">
      <alignment vertical="center" wrapText="1"/>
    </xf>
    <xf numFmtId="0" fontId="14" fillId="3" borderId="89" xfId="0" applyFont="1" applyFill="1" applyBorder="1" applyAlignment="1">
      <alignment horizontal="center" vertical="center"/>
    </xf>
    <xf numFmtId="49" fontId="5" fillId="5" borderId="90" xfId="0" applyNumberFormat="1" applyFont="1" applyFill="1" applyBorder="1" applyAlignment="1">
      <alignment vertical="center" wrapText="1"/>
    </xf>
    <xf numFmtId="0" fontId="5" fillId="8" borderId="91" xfId="0" applyFont="1" applyFill="1" applyBorder="1" applyAlignment="1">
      <alignment vertical="center" wrapText="1"/>
    </xf>
    <xf numFmtId="0" fontId="5" fillId="0" borderId="88" xfId="0" applyFont="1" applyBorder="1" applyAlignment="1">
      <alignment vertical="center" wrapText="1"/>
    </xf>
    <xf numFmtId="0" fontId="5" fillId="0" borderId="82" xfId="0" applyFont="1" applyBorder="1" applyAlignment="1">
      <alignment vertical="center" wrapText="1"/>
    </xf>
    <xf numFmtId="0" fontId="5" fillId="8" borderId="83" xfId="0" applyFont="1" applyFill="1" applyBorder="1" applyAlignment="1">
      <alignment vertical="center" wrapText="1"/>
    </xf>
    <xf numFmtId="49" fontId="31" fillId="5" borderId="1" xfId="0" applyNumberFormat="1" applyFont="1" applyFill="1" applyBorder="1" applyAlignment="1">
      <alignment vertical="center" wrapText="1"/>
    </xf>
    <xf numFmtId="176" fontId="5" fillId="5" borderId="7" xfId="0" applyNumberFormat="1" applyFont="1" applyFill="1" applyBorder="1" applyAlignment="1">
      <alignment horizontal="right" vertical="center" wrapText="1"/>
    </xf>
    <xf numFmtId="0" fontId="5" fillId="9" borderId="32" xfId="0" applyFont="1" applyFill="1" applyBorder="1" applyAlignment="1">
      <alignment horizontal="left" vertical="center" wrapText="1"/>
    </xf>
    <xf numFmtId="0" fontId="5" fillId="0" borderId="58" xfId="0" applyFont="1" applyBorder="1" applyAlignment="1">
      <alignment horizontal="left" vertical="center" wrapText="1"/>
    </xf>
    <xf numFmtId="49" fontId="22" fillId="5" borderId="1" xfId="0" applyNumberFormat="1" applyFont="1" applyFill="1" applyBorder="1" applyAlignment="1">
      <alignment vertical="center" wrapText="1"/>
    </xf>
    <xf numFmtId="0" fontId="5" fillId="8" borderId="50" xfId="0" applyFont="1" applyFill="1" applyBorder="1" applyAlignment="1">
      <alignment vertical="center" wrapText="1"/>
    </xf>
    <xf numFmtId="49" fontId="10" fillId="2" borderId="38"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49" fontId="10" fillId="2" borderId="39" xfId="0" applyNumberFormat="1" applyFont="1" applyFill="1" applyBorder="1" applyAlignment="1">
      <alignment horizontal="center" vertical="center" wrapText="1"/>
    </xf>
    <xf numFmtId="49" fontId="10" fillId="2" borderId="46" xfId="0" applyNumberFormat="1" applyFont="1" applyFill="1" applyBorder="1" applyAlignment="1">
      <alignment horizontal="center" vertical="center" wrapText="1"/>
    </xf>
    <xf numFmtId="0" fontId="12" fillId="4" borderId="41" xfId="0" applyFont="1" applyFill="1" applyBorder="1">
      <alignment vertical="center"/>
    </xf>
    <xf numFmtId="0" fontId="12" fillId="4" borderId="17" xfId="0" applyFont="1" applyFill="1" applyBorder="1">
      <alignment vertical="center"/>
    </xf>
    <xf numFmtId="0" fontId="0" fillId="0" borderId="43" xfId="0" applyBorder="1">
      <alignment vertical="center"/>
    </xf>
    <xf numFmtId="0" fontId="0" fillId="0" borderId="19" xfId="0" applyBorder="1">
      <alignment vertical="center"/>
    </xf>
    <xf numFmtId="0" fontId="0" fillId="0" borderId="44" xfId="0" applyBorder="1">
      <alignment vertical="center"/>
    </xf>
    <xf numFmtId="0" fontId="0" fillId="0" borderId="21" xfId="0" applyBorder="1">
      <alignment vertical="center"/>
    </xf>
    <xf numFmtId="0" fontId="0" fillId="0" borderId="41" xfId="0" applyBorder="1">
      <alignment vertical="center"/>
    </xf>
    <xf numFmtId="0" fontId="0" fillId="0" borderId="17" xfId="0" applyBorder="1">
      <alignment vertical="center"/>
    </xf>
    <xf numFmtId="0" fontId="0" fillId="7" borderId="41" xfId="0" applyFill="1" applyBorder="1">
      <alignment vertical="center"/>
    </xf>
    <xf numFmtId="0" fontId="0" fillId="7" borderId="17" xfId="0" applyFill="1" applyBorder="1">
      <alignment vertical="center"/>
    </xf>
    <xf numFmtId="49" fontId="10" fillId="2" borderId="30" xfId="0" applyNumberFormat="1" applyFont="1" applyFill="1" applyBorder="1" applyAlignment="1">
      <alignment horizontal="center" vertical="center" wrapText="1"/>
    </xf>
    <xf numFmtId="0" fontId="1" fillId="0" borderId="41" xfId="0" applyFont="1" applyBorder="1">
      <alignment vertical="center"/>
    </xf>
    <xf numFmtId="0" fontId="1" fillId="0" borderId="17" xfId="0" applyFont="1" applyBorder="1">
      <alignment vertical="center"/>
    </xf>
    <xf numFmtId="0" fontId="0" fillId="5" borderId="41" xfId="0" applyFill="1" applyBorder="1">
      <alignment vertical="center"/>
    </xf>
    <xf numFmtId="0" fontId="0" fillId="5" borderId="17" xfId="0" applyFill="1" applyBorder="1">
      <alignment vertical="center"/>
    </xf>
    <xf numFmtId="0" fontId="0" fillId="0" borderId="32" xfId="0" applyBorder="1" applyAlignment="1">
      <alignment horizontal="center" vertical="center"/>
    </xf>
    <xf numFmtId="0" fontId="0" fillId="0" borderId="40" xfId="0" applyBorder="1">
      <alignment vertical="center"/>
    </xf>
    <xf numFmtId="0" fontId="0" fillId="0" borderId="30" xfId="0" applyBorder="1">
      <alignment vertical="center"/>
    </xf>
    <xf numFmtId="0" fontId="4" fillId="0" borderId="36" xfId="0" applyFont="1" applyBorder="1" applyAlignment="1">
      <alignment horizontal="center" vertical="center"/>
    </xf>
    <xf numFmtId="0" fontId="0" fillId="0" borderId="42" xfId="0" applyBorder="1">
      <alignment vertical="center"/>
    </xf>
    <xf numFmtId="0" fontId="0" fillId="0" borderId="15" xfId="0" applyBorder="1">
      <alignment vertical="center"/>
    </xf>
    <xf numFmtId="0" fontId="5" fillId="5" borderId="60" xfId="0" applyFont="1" applyFill="1" applyBorder="1" applyAlignment="1">
      <alignment vertical="center" wrapText="1"/>
    </xf>
    <xf numFmtId="0" fontId="38" fillId="5" borderId="49" xfId="0" applyFont="1" applyFill="1" applyBorder="1" applyAlignment="1">
      <alignment horizontal="left" vertical="center" wrapText="1"/>
    </xf>
    <xf numFmtId="0" fontId="5" fillId="5" borderId="61" xfId="0" applyFont="1" applyFill="1" applyBorder="1" applyAlignment="1">
      <alignment horizontal="left" vertical="top" wrapText="1"/>
    </xf>
  </cellXfs>
  <cellStyles count="3">
    <cellStyle name="一般" xfId="0" builtinId="0"/>
    <cellStyle name="千分位" xfId="2" builtinId="3"/>
    <cellStyle name="好" xfId="1" builtinId="26"/>
  </cellStyles>
  <dxfs count="0"/>
  <tableStyles count="0" defaultTableStyle="TableStyleMedium2" defaultPivotStyle="PivotStyleLight16"/>
  <colors>
    <mruColors>
      <color rgb="FFFFFF99"/>
      <color rgb="FF0000FF"/>
      <color rgb="FFFF6600"/>
      <color rgb="FFFFFF00"/>
      <color rgb="FFFF9966"/>
      <color rgb="FFFF9933"/>
      <color rgb="FFFFFFCC"/>
      <color rgb="FFCC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E4F-0A33-43D2-87CF-EF84147B7465}">
  <sheetPr>
    <tabColor rgb="FF0070C0"/>
  </sheetPr>
  <dimension ref="A1:J162"/>
  <sheetViews>
    <sheetView tabSelected="1" showWhiteSpace="0" zoomScale="90" zoomScaleNormal="90" workbookViewId="0">
      <selection sqref="A1:J1"/>
    </sheetView>
  </sheetViews>
  <sheetFormatPr defaultRowHeight="16.2" x14ac:dyDescent="0.3"/>
  <cols>
    <col min="1" max="1" width="4.88671875" style="73" customWidth="1"/>
    <col min="2" max="2" width="18.6640625" customWidth="1"/>
    <col min="3" max="3" width="13" style="9" customWidth="1"/>
    <col min="4" max="4" width="14.6640625" style="9" customWidth="1"/>
    <col min="5" max="5" width="12.88671875" style="9" customWidth="1"/>
    <col min="6" max="6" width="14" style="9" customWidth="1"/>
    <col min="7" max="7" width="12.33203125" style="9" customWidth="1"/>
    <col min="8" max="8" width="75.77734375" customWidth="1"/>
    <col min="9" max="9" width="14.44140625" style="87" customWidth="1"/>
    <col min="10" max="10" width="8.33203125" customWidth="1"/>
    <col min="11" max="11" width="7.88671875" customWidth="1"/>
  </cols>
  <sheetData>
    <row r="1" spans="1:10" ht="20.399999999999999" thickBot="1" x14ac:dyDescent="0.35">
      <c r="A1" s="338" t="s">
        <v>252</v>
      </c>
      <c r="B1" s="338"/>
      <c r="C1" s="338"/>
      <c r="D1" s="338"/>
      <c r="E1" s="338"/>
      <c r="F1" s="338"/>
      <c r="G1" s="338"/>
      <c r="H1" s="338"/>
      <c r="I1" s="338"/>
      <c r="J1" s="338"/>
    </row>
    <row r="2" spans="1:10" ht="16.8" thickTop="1" x14ac:dyDescent="0.3">
      <c r="A2" s="339" t="s">
        <v>21</v>
      </c>
      <c r="B2" s="340"/>
      <c r="C2" s="29"/>
      <c r="D2" s="29"/>
      <c r="E2" s="29"/>
      <c r="F2" s="29"/>
      <c r="G2" s="29"/>
      <c r="H2" s="277"/>
      <c r="I2" s="80"/>
      <c r="J2" s="30"/>
    </row>
    <row r="3" spans="1:10" ht="15.6" customHeight="1" x14ac:dyDescent="0.3">
      <c r="A3" s="320" t="s">
        <v>22</v>
      </c>
      <c r="B3" s="327"/>
      <c r="C3" s="225">
        <f>C9+C16</f>
        <v>980000</v>
      </c>
      <c r="D3" s="31">
        <f>D9+D16</f>
        <v>165500</v>
      </c>
      <c r="E3" s="31">
        <f>E9+E16</f>
        <v>106000</v>
      </c>
      <c r="F3" s="225">
        <f>F9+F16</f>
        <v>810000</v>
      </c>
      <c r="G3" s="139"/>
      <c r="H3" s="140"/>
      <c r="I3" s="141"/>
      <c r="J3" s="142"/>
    </row>
    <row r="4" spans="1:10" x14ac:dyDescent="0.3">
      <c r="A4" s="322" t="s">
        <v>23</v>
      </c>
      <c r="B4" s="323"/>
      <c r="C4" s="34"/>
      <c r="D4" s="34"/>
      <c r="E4" s="34"/>
      <c r="F4" s="34"/>
      <c r="G4" s="34"/>
      <c r="H4" s="272"/>
      <c r="I4" s="82"/>
      <c r="J4" s="35"/>
    </row>
    <row r="5" spans="1:10" ht="68.400000000000006" customHeight="1" x14ac:dyDescent="0.3">
      <c r="A5" s="76" t="s">
        <v>43</v>
      </c>
      <c r="B5" s="74" t="s">
        <v>24</v>
      </c>
      <c r="C5" s="24" t="s">
        <v>25</v>
      </c>
      <c r="D5" s="25" t="s">
        <v>26</v>
      </c>
      <c r="E5" s="26" t="s">
        <v>27</v>
      </c>
      <c r="F5" s="56" t="s">
        <v>28</v>
      </c>
      <c r="G5" s="27" t="s">
        <v>29</v>
      </c>
      <c r="H5" s="117" t="s">
        <v>30</v>
      </c>
      <c r="I5" s="83" t="s">
        <v>19</v>
      </c>
      <c r="J5" s="127" t="s">
        <v>20</v>
      </c>
    </row>
    <row r="6" spans="1:10" s="13" customFormat="1" ht="96" customHeight="1" x14ac:dyDescent="0.3">
      <c r="A6" s="89">
        <v>1</v>
      </c>
      <c r="B6" s="100" t="s">
        <v>56</v>
      </c>
      <c r="C6" s="110">
        <v>300000</v>
      </c>
      <c r="D6" s="111">
        <v>0</v>
      </c>
      <c r="E6" s="103">
        <v>0</v>
      </c>
      <c r="F6" s="111">
        <v>300000</v>
      </c>
      <c r="G6" s="103">
        <f>SUM(C6,F6)</f>
        <v>600000</v>
      </c>
      <c r="H6" s="184" t="s">
        <v>203</v>
      </c>
      <c r="I6" s="184" t="s">
        <v>202</v>
      </c>
      <c r="J6" s="183"/>
    </row>
    <row r="7" spans="1:10" s="13" customFormat="1" ht="182.4" customHeight="1" x14ac:dyDescent="0.3">
      <c r="A7" s="89">
        <v>2</v>
      </c>
      <c r="B7" s="100" t="s">
        <v>57</v>
      </c>
      <c r="C7" s="110">
        <v>130000</v>
      </c>
      <c r="D7" s="111">
        <v>0</v>
      </c>
      <c r="E7" s="103">
        <v>16000</v>
      </c>
      <c r="F7" s="111">
        <v>150000</v>
      </c>
      <c r="G7" s="103">
        <f t="shared" ref="G7" si="0">SUM(C7,F7)</f>
        <v>280000</v>
      </c>
      <c r="H7" s="341" t="s">
        <v>245</v>
      </c>
      <c r="I7" s="185" t="s">
        <v>105</v>
      </c>
      <c r="J7" s="128"/>
    </row>
    <row r="8" spans="1:10" s="13" customFormat="1" ht="219" customHeight="1" x14ac:dyDescent="0.3">
      <c r="A8" s="89">
        <v>3</v>
      </c>
      <c r="B8" s="108" t="s">
        <v>58</v>
      </c>
      <c r="C8" s="110">
        <v>270000</v>
      </c>
      <c r="D8" s="111">
        <v>165500</v>
      </c>
      <c r="E8" s="103">
        <v>90000</v>
      </c>
      <c r="F8" s="111">
        <v>180000</v>
      </c>
      <c r="G8" s="103">
        <f>SUM(C8,F8)</f>
        <v>450000</v>
      </c>
      <c r="H8" s="206" t="s">
        <v>204</v>
      </c>
      <c r="I8" s="185" t="s">
        <v>205</v>
      </c>
      <c r="J8" s="128"/>
    </row>
    <row r="9" spans="1:10" s="1" customFormat="1" x14ac:dyDescent="0.3">
      <c r="A9" s="316" t="s">
        <v>31</v>
      </c>
      <c r="B9" s="335"/>
      <c r="C9" s="21">
        <f>SUM(C6:C8)</f>
        <v>700000</v>
      </c>
      <c r="D9" s="57">
        <f>SUM(D6:D8)</f>
        <v>165500</v>
      </c>
      <c r="E9" s="18">
        <f>SUM(E6:E8)</f>
        <v>106000</v>
      </c>
      <c r="F9" s="19">
        <f>SUM(F6:F8)</f>
        <v>630000</v>
      </c>
      <c r="G9" s="18">
        <f>SUM(G6:G8)</f>
        <v>1330000</v>
      </c>
      <c r="H9" s="88"/>
      <c r="I9" s="22"/>
      <c r="J9" s="131"/>
    </row>
    <row r="10" spans="1:10" x14ac:dyDescent="0.3">
      <c r="A10" s="324" t="s">
        <v>21</v>
      </c>
      <c r="B10" s="325"/>
      <c r="C10" s="36"/>
      <c r="D10" s="36"/>
      <c r="E10" s="36"/>
      <c r="F10" s="36"/>
      <c r="G10" s="36"/>
      <c r="H10" s="273"/>
      <c r="I10" s="86"/>
      <c r="J10" s="49"/>
    </row>
    <row r="11" spans="1:10" s="172" customFormat="1" ht="21" customHeight="1" x14ac:dyDescent="0.3">
      <c r="A11" s="333" t="s">
        <v>22</v>
      </c>
      <c r="B11" s="334"/>
      <c r="C11" s="173"/>
      <c r="D11" s="173"/>
      <c r="E11" s="173"/>
      <c r="F11" s="173"/>
      <c r="G11" s="173"/>
      <c r="H11" s="275"/>
      <c r="I11" s="177"/>
      <c r="J11" s="216"/>
    </row>
    <row r="12" spans="1:10" x14ac:dyDescent="0.3">
      <c r="A12" s="322" t="s">
        <v>79</v>
      </c>
      <c r="B12" s="323"/>
      <c r="C12" s="34"/>
      <c r="D12" s="34"/>
      <c r="E12" s="34"/>
      <c r="F12" s="34"/>
      <c r="G12" s="34"/>
      <c r="H12" s="272"/>
      <c r="I12" s="82"/>
      <c r="J12" s="35"/>
    </row>
    <row r="13" spans="1:10" ht="68.400000000000006" customHeight="1" x14ac:dyDescent="0.3">
      <c r="A13" s="76" t="s">
        <v>43</v>
      </c>
      <c r="B13" s="74" t="s">
        <v>24</v>
      </c>
      <c r="C13" s="24" t="s">
        <v>25</v>
      </c>
      <c r="D13" s="25" t="s">
        <v>26</v>
      </c>
      <c r="E13" s="26" t="s">
        <v>27</v>
      </c>
      <c r="F13" s="56" t="s">
        <v>28</v>
      </c>
      <c r="G13" s="27" t="s">
        <v>29</v>
      </c>
      <c r="H13" s="302" t="s">
        <v>30</v>
      </c>
      <c r="I13" s="83" t="s">
        <v>19</v>
      </c>
      <c r="J13" s="304" t="s">
        <v>20</v>
      </c>
    </row>
    <row r="14" spans="1:10" ht="228" customHeight="1" x14ac:dyDescent="0.3">
      <c r="A14" s="89">
        <v>4</v>
      </c>
      <c r="B14" s="100" t="s">
        <v>80</v>
      </c>
      <c r="C14" s="110">
        <v>170000</v>
      </c>
      <c r="D14" s="226">
        <v>0</v>
      </c>
      <c r="E14" s="227">
        <v>0</v>
      </c>
      <c r="F14" s="111">
        <v>150000</v>
      </c>
      <c r="G14" s="103">
        <f>SUM(C14,F14)</f>
        <v>320000</v>
      </c>
      <c r="H14" s="303" t="s">
        <v>220</v>
      </c>
      <c r="I14" s="207" t="s">
        <v>206</v>
      </c>
      <c r="J14" s="305"/>
    </row>
    <row r="15" spans="1:10" ht="180" x14ac:dyDescent="0.3">
      <c r="A15" s="89">
        <v>5</v>
      </c>
      <c r="B15" s="309" t="s">
        <v>207</v>
      </c>
      <c r="C15" s="110">
        <v>110000</v>
      </c>
      <c r="D15" s="288">
        <v>0</v>
      </c>
      <c r="E15" s="289">
        <v>0</v>
      </c>
      <c r="F15" s="111">
        <v>30000</v>
      </c>
      <c r="G15" s="103">
        <f>SUM(C15,F15)</f>
        <v>140000</v>
      </c>
      <c r="H15" s="307" t="s">
        <v>208</v>
      </c>
      <c r="I15" s="308" t="s">
        <v>209</v>
      </c>
      <c r="J15" s="306"/>
    </row>
    <row r="16" spans="1:10" s="1" customFormat="1" x14ac:dyDescent="0.3">
      <c r="A16" s="316" t="s">
        <v>31</v>
      </c>
      <c r="B16" s="335"/>
      <c r="C16" s="18">
        <f>SUM(C14:C15)</f>
        <v>280000</v>
      </c>
      <c r="D16" s="69">
        <f>SUM(D14:D15)</f>
        <v>0</v>
      </c>
      <c r="E16" s="21">
        <f>SUM(E14:E15)</f>
        <v>0</v>
      </c>
      <c r="F16" s="57">
        <f>SUM(F14:F15)</f>
        <v>180000</v>
      </c>
      <c r="G16" s="18">
        <f>SUM(G14:G15)</f>
        <v>460000</v>
      </c>
      <c r="H16" s="193"/>
      <c r="I16" s="72"/>
      <c r="J16" s="129"/>
    </row>
    <row r="17" spans="1:10" x14ac:dyDescent="0.3">
      <c r="A17" s="324" t="s">
        <v>32</v>
      </c>
      <c r="B17" s="325"/>
      <c r="C17" s="36"/>
      <c r="D17" s="36"/>
      <c r="E17" s="36"/>
      <c r="F17" s="36"/>
      <c r="G17" s="36"/>
      <c r="H17" s="37"/>
      <c r="I17" s="84"/>
      <c r="J17" s="38"/>
    </row>
    <row r="18" spans="1:10" x14ac:dyDescent="0.3">
      <c r="A18" s="320" t="s">
        <v>33</v>
      </c>
      <c r="B18" s="327"/>
      <c r="C18" s="31">
        <f>C29+C35</f>
        <v>323982</v>
      </c>
      <c r="D18" s="31">
        <f>D29+D35</f>
        <v>6000</v>
      </c>
      <c r="E18" s="31">
        <f>E29+E35</f>
        <v>0</v>
      </c>
      <c r="F18" s="31">
        <f>F29+F35</f>
        <v>255975</v>
      </c>
      <c r="G18" s="31"/>
      <c r="H18" s="140"/>
      <c r="I18" s="141"/>
      <c r="J18" s="142"/>
    </row>
    <row r="19" spans="1:10" x14ac:dyDescent="0.3">
      <c r="A19" s="336" t="s">
        <v>34</v>
      </c>
      <c r="B19" s="337"/>
      <c r="C19" s="34"/>
      <c r="D19" s="34"/>
      <c r="E19" s="34"/>
      <c r="F19" s="34"/>
      <c r="G19" s="34"/>
      <c r="H19" s="272"/>
      <c r="I19" s="82"/>
      <c r="J19" s="35"/>
    </row>
    <row r="20" spans="1:10" ht="32.4" x14ac:dyDescent="0.3">
      <c r="A20" s="76" t="s">
        <v>43</v>
      </c>
      <c r="B20" s="75" t="s">
        <v>24</v>
      </c>
      <c r="C20" s="27" t="s">
        <v>35</v>
      </c>
      <c r="D20" s="56" t="s">
        <v>36</v>
      </c>
      <c r="E20" s="26" t="s">
        <v>37</v>
      </c>
      <c r="F20" s="58" t="s">
        <v>38</v>
      </c>
      <c r="G20" s="27" t="s">
        <v>29</v>
      </c>
      <c r="H20" s="117" t="s">
        <v>30</v>
      </c>
      <c r="I20" s="83" t="s">
        <v>19</v>
      </c>
      <c r="J20" s="127" t="s">
        <v>20</v>
      </c>
    </row>
    <row r="21" spans="1:10" ht="150" customHeight="1" x14ac:dyDescent="0.3">
      <c r="A21" s="89">
        <v>6</v>
      </c>
      <c r="B21" s="119" t="s">
        <v>97</v>
      </c>
      <c r="C21" s="110">
        <f>58560+9000</f>
        <v>67560</v>
      </c>
      <c r="D21" s="111">
        <v>0</v>
      </c>
      <c r="E21" s="110">
        <v>0</v>
      </c>
      <c r="F21" s="111">
        <v>38000</v>
      </c>
      <c r="G21" s="103">
        <f>C21+F21</f>
        <v>105560</v>
      </c>
      <c r="H21" s="179" t="s">
        <v>127</v>
      </c>
      <c r="I21" s="100" t="s">
        <v>128</v>
      </c>
      <c r="J21" s="152"/>
    </row>
    <row r="22" spans="1:10" ht="121.8" customHeight="1" x14ac:dyDescent="0.3">
      <c r="A22" s="89">
        <v>7</v>
      </c>
      <c r="B22" s="119" t="s">
        <v>111</v>
      </c>
      <c r="C22" s="110">
        <v>73998</v>
      </c>
      <c r="D22" s="111">
        <v>0</v>
      </c>
      <c r="E22" s="110">
        <v>0</v>
      </c>
      <c r="F22" s="111">
        <v>0</v>
      </c>
      <c r="G22" s="103">
        <f>C22+F22</f>
        <v>73998</v>
      </c>
      <c r="H22" s="174" t="s">
        <v>196</v>
      </c>
      <c r="I22" s="100" t="s">
        <v>154</v>
      </c>
      <c r="J22" s="151"/>
    </row>
    <row r="23" spans="1:10" ht="148.80000000000001" customHeight="1" x14ac:dyDescent="0.3">
      <c r="A23" s="89">
        <v>8</v>
      </c>
      <c r="B23" s="119" t="s">
        <v>44</v>
      </c>
      <c r="C23" s="110">
        <v>80150</v>
      </c>
      <c r="D23" s="111">
        <v>0</v>
      </c>
      <c r="E23" s="110">
        <v>0</v>
      </c>
      <c r="F23" s="111">
        <v>39592</v>
      </c>
      <c r="G23" s="103">
        <f>C23+F23</f>
        <v>119742</v>
      </c>
      <c r="H23" s="179" t="s">
        <v>197</v>
      </c>
      <c r="I23" s="181" t="s">
        <v>137</v>
      </c>
      <c r="J23" s="219"/>
    </row>
    <row r="24" spans="1:10" s="14" customFormat="1" ht="129" customHeight="1" x14ac:dyDescent="0.3">
      <c r="A24" s="89">
        <v>9</v>
      </c>
      <c r="B24" s="119" t="s">
        <v>200</v>
      </c>
      <c r="C24" s="110">
        <v>30388</v>
      </c>
      <c r="D24" s="111">
        <v>0</v>
      </c>
      <c r="E24" s="110">
        <v>0</v>
      </c>
      <c r="F24" s="111">
        <v>50333</v>
      </c>
      <c r="G24" s="103">
        <f>C24+F24</f>
        <v>80721</v>
      </c>
      <c r="H24" s="174" t="s">
        <v>198</v>
      </c>
      <c r="I24" s="100" t="s">
        <v>199</v>
      </c>
      <c r="J24" s="152"/>
    </row>
    <row r="25" spans="1:10" s="14" customFormat="1" ht="76.2" customHeight="1" x14ac:dyDescent="0.3">
      <c r="A25" s="78">
        <v>10</v>
      </c>
      <c r="B25" s="112" t="s">
        <v>59</v>
      </c>
      <c r="C25" s="278">
        <v>0</v>
      </c>
      <c r="D25" s="279">
        <v>0</v>
      </c>
      <c r="E25" s="278">
        <v>0</v>
      </c>
      <c r="F25" s="111">
        <v>34000</v>
      </c>
      <c r="G25" s="155">
        <f>SUM(C25,F25)</f>
        <v>34000</v>
      </c>
      <c r="H25" s="233" t="s">
        <v>211</v>
      </c>
      <c r="I25" s="233" t="s">
        <v>106</v>
      </c>
      <c r="J25" s="159"/>
    </row>
    <row r="26" spans="1:10" s="14" customFormat="1" ht="89.4" customHeight="1" x14ac:dyDescent="0.3">
      <c r="A26" s="229">
        <v>11</v>
      </c>
      <c r="B26" s="230" t="s">
        <v>86</v>
      </c>
      <c r="C26" s="110">
        <v>30000</v>
      </c>
      <c r="D26" s="280">
        <v>0</v>
      </c>
      <c r="E26" s="281">
        <v>0</v>
      </c>
      <c r="F26" s="231">
        <v>60000</v>
      </c>
      <c r="G26" s="211">
        <f>SUM(C26,F26)</f>
        <v>90000</v>
      </c>
      <c r="H26" s="206" t="s">
        <v>212</v>
      </c>
      <c r="I26" s="206" t="s">
        <v>126</v>
      </c>
      <c r="J26" s="232"/>
    </row>
    <row r="27" spans="1:10" s="14" customFormat="1" ht="59.4" customHeight="1" x14ac:dyDescent="0.3">
      <c r="A27" s="78">
        <v>12</v>
      </c>
      <c r="B27" s="125" t="s">
        <v>84</v>
      </c>
      <c r="C27" s="110">
        <v>8000</v>
      </c>
      <c r="D27" s="111">
        <v>0</v>
      </c>
      <c r="E27" s="110">
        <v>0</v>
      </c>
      <c r="F27" s="111">
        <v>0</v>
      </c>
      <c r="G27" s="103">
        <f>C27+F27</f>
        <v>8000</v>
      </c>
      <c r="H27" s="122" t="s">
        <v>172</v>
      </c>
      <c r="I27" s="122" t="s">
        <v>173</v>
      </c>
      <c r="J27" s="132"/>
    </row>
    <row r="28" spans="1:10" s="14" customFormat="1" ht="57" customHeight="1" x14ac:dyDescent="0.3">
      <c r="A28" s="78">
        <v>13</v>
      </c>
      <c r="B28" s="125" t="s">
        <v>85</v>
      </c>
      <c r="C28" s="110">
        <v>10000</v>
      </c>
      <c r="D28" s="111">
        <v>0</v>
      </c>
      <c r="E28" s="110">
        <v>0</v>
      </c>
      <c r="F28" s="111">
        <v>0</v>
      </c>
      <c r="G28" s="103">
        <f>C28+F28</f>
        <v>10000</v>
      </c>
      <c r="H28" s="122" t="s">
        <v>174</v>
      </c>
      <c r="I28" s="122" t="s">
        <v>101</v>
      </c>
      <c r="J28" s="132"/>
    </row>
    <row r="29" spans="1:10" s="14" customFormat="1" ht="15" x14ac:dyDescent="0.3">
      <c r="A29" s="316" t="s">
        <v>31</v>
      </c>
      <c r="B29" s="317"/>
      <c r="C29" s="18">
        <f>SUM(C21:C28)</f>
        <v>300096</v>
      </c>
      <c r="D29" s="57">
        <f>SUM(D21:D28)</f>
        <v>0</v>
      </c>
      <c r="E29" s="21">
        <f>SUM(E21:E28)</f>
        <v>0</v>
      </c>
      <c r="F29" s="57">
        <f>SUM(F21:F28)</f>
        <v>221925</v>
      </c>
      <c r="G29" s="18">
        <f>SUM(G21:G28)</f>
        <v>522021</v>
      </c>
      <c r="H29" s="88"/>
      <c r="I29" s="22"/>
      <c r="J29" s="130"/>
    </row>
    <row r="30" spans="1:10" s="14" customFormat="1" x14ac:dyDescent="0.3">
      <c r="A30" s="324" t="s">
        <v>32</v>
      </c>
      <c r="B30" s="325"/>
      <c r="C30" s="39"/>
      <c r="D30" s="39"/>
      <c r="E30" s="39"/>
      <c r="F30" s="39"/>
      <c r="G30" s="39"/>
      <c r="H30" s="40"/>
      <c r="I30" s="40"/>
      <c r="J30" s="41"/>
    </row>
    <row r="31" spans="1:10" s="2" customFormat="1" x14ac:dyDescent="0.3">
      <c r="A31" s="331" t="s">
        <v>33</v>
      </c>
      <c r="B31" s="332"/>
      <c r="C31" s="70"/>
      <c r="D31" s="70"/>
      <c r="E31" s="70"/>
      <c r="F31" s="70"/>
      <c r="G31" s="43"/>
      <c r="H31" s="44"/>
      <c r="I31" s="44"/>
      <c r="J31" s="45"/>
    </row>
    <row r="32" spans="1:10" s="2" customFormat="1" x14ac:dyDescent="0.3">
      <c r="A32" s="322" t="s">
        <v>42</v>
      </c>
      <c r="B32" s="323"/>
      <c r="C32" s="46"/>
      <c r="D32" s="46"/>
      <c r="E32" s="46"/>
      <c r="F32" s="46"/>
      <c r="G32" s="46"/>
      <c r="H32" s="47"/>
      <c r="I32" s="47"/>
      <c r="J32" s="48"/>
    </row>
    <row r="33" spans="1:10" s="2" customFormat="1" ht="32.4" x14ac:dyDescent="0.3">
      <c r="A33" s="76" t="s">
        <v>43</v>
      </c>
      <c r="B33" s="75" t="s">
        <v>24</v>
      </c>
      <c r="C33" s="27" t="s">
        <v>35</v>
      </c>
      <c r="D33" s="25" t="s">
        <v>36</v>
      </c>
      <c r="E33" s="26" t="s">
        <v>37</v>
      </c>
      <c r="F33" s="58" t="s">
        <v>38</v>
      </c>
      <c r="G33" s="27" t="s">
        <v>29</v>
      </c>
      <c r="H33" s="117" t="s">
        <v>30</v>
      </c>
      <c r="I33" s="83" t="s">
        <v>19</v>
      </c>
      <c r="J33" s="127" t="s">
        <v>20</v>
      </c>
    </row>
    <row r="34" spans="1:10" s="2" customFormat="1" ht="189.6" customHeight="1" x14ac:dyDescent="0.3">
      <c r="A34" s="92">
        <v>14</v>
      </c>
      <c r="B34" s="119" t="s">
        <v>53</v>
      </c>
      <c r="C34" s="110">
        <v>23886</v>
      </c>
      <c r="D34" s="111">
        <v>6000</v>
      </c>
      <c r="E34" s="103">
        <v>0</v>
      </c>
      <c r="F34" s="106">
        <v>34050</v>
      </c>
      <c r="G34" s="103">
        <f>C34+F34</f>
        <v>57936</v>
      </c>
      <c r="H34" s="179" t="s">
        <v>213</v>
      </c>
      <c r="I34" s="181" t="s">
        <v>138</v>
      </c>
      <c r="J34" s="159"/>
    </row>
    <row r="35" spans="1:10" s="2" customFormat="1" ht="15" x14ac:dyDescent="0.3">
      <c r="A35" s="316" t="s">
        <v>31</v>
      </c>
      <c r="B35" s="330"/>
      <c r="C35" s="18">
        <f>SUM(C34:C34)</f>
        <v>23886</v>
      </c>
      <c r="D35" s="57">
        <f>SUM(D34:D34)</f>
        <v>6000</v>
      </c>
      <c r="E35" s="18">
        <f>SUM(E34:E34)</f>
        <v>0</v>
      </c>
      <c r="F35" s="20">
        <f>SUM(F34:F34)</f>
        <v>34050</v>
      </c>
      <c r="G35" s="18">
        <f>SUM(G34:G34)</f>
        <v>57936</v>
      </c>
      <c r="H35" s="195"/>
      <c r="I35" s="98"/>
      <c r="J35" s="95"/>
    </row>
    <row r="36" spans="1:10" s="2" customFormat="1" x14ac:dyDescent="0.3">
      <c r="A36" s="324" t="s">
        <v>32</v>
      </c>
      <c r="B36" s="325"/>
      <c r="C36" s="39"/>
      <c r="D36" s="39"/>
      <c r="E36" s="39"/>
      <c r="F36" s="39"/>
      <c r="G36" s="39"/>
      <c r="H36" s="40"/>
      <c r="I36" s="40"/>
      <c r="J36" s="41"/>
    </row>
    <row r="37" spans="1:10" s="2" customFormat="1" ht="22.5" customHeight="1" x14ac:dyDescent="0.3">
      <c r="A37" s="320" t="s">
        <v>39</v>
      </c>
      <c r="B37" s="321"/>
      <c r="C37" s="42">
        <f>C56+C43</f>
        <v>356077</v>
      </c>
      <c r="D37" s="42">
        <f>D56+D43</f>
        <v>0</v>
      </c>
      <c r="E37" s="42">
        <f>E56+E43</f>
        <v>0</v>
      </c>
      <c r="F37" s="42">
        <f>F56+F43</f>
        <v>623317</v>
      </c>
      <c r="G37" s="31"/>
      <c r="H37" s="143"/>
      <c r="I37" s="143"/>
      <c r="J37" s="144"/>
    </row>
    <row r="38" spans="1:10" x14ac:dyDescent="0.3">
      <c r="A38" s="322" t="s">
        <v>41</v>
      </c>
      <c r="B38" s="323"/>
      <c r="C38" s="46"/>
      <c r="D38" s="46"/>
      <c r="E38" s="46"/>
      <c r="F38" s="46"/>
      <c r="G38" s="46"/>
      <c r="H38" s="47"/>
      <c r="I38" s="47"/>
      <c r="J38" s="48"/>
    </row>
    <row r="39" spans="1:10" ht="32.4" x14ac:dyDescent="0.3">
      <c r="A39" s="76" t="s">
        <v>43</v>
      </c>
      <c r="B39" s="75" t="s">
        <v>24</v>
      </c>
      <c r="C39" s="27" t="s">
        <v>35</v>
      </c>
      <c r="D39" s="25" t="s">
        <v>36</v>
      </c>
      <c r="E39" s="26" t="s">
        <v>37</v>
      </c>
      <c r="F39" s="58" t="s">
        <v>38</v>
      </c>
      <c r="G39" s="27" t="s">
        <v>29</v>
      </c>
      <c r="H39" s="117" t="s">
        <v>30</v>
      </c>
      <c r="I39" s="83" t="s">
        <v>19</v>
      </c>
      <c r="J39" s="127" t="s">
        <v>20</v>
      </c>
    </row>
    <row r="40" spans="1:10" ht="113.4" customHeight="1" x14ac:dyDescent="0.3">
      <c r="A40" s="78">
        <v>15</v>
      </c>
      <c r="B40" s="113" t="s">
        <v>120</v>
      </c>
      <c r="C40" s="110">
        <v>0</v>
      </c>
      <c r="D40" s="111">
        <v>0</v>
      </c>
      <c r="E40" s="110">
        <v>0</v>
      </c>
      <c r="F40" s="111">
        <v>36317</v>
      </c>
      <c r="G40" s="251">
        <f>C40+F40</f>
        <v>36317</v>
      </c>
      <c r="H40" s="180" t="s">
        <v>166</v>
      </c>
      <c r="I40" s="100" t="s">
        <v>246</v>
      </c>
      <c r="J40" s="159"/>
    </row>
    <row r="41" spans="1:10" ht="73.8" customHeight="1" x14ac:dyDescent="0.3">
      <c r="A41" s="78">
        <v>16</v>
      </c>
      <c r="B41" s="113" t="s">
        <v>99</v>
      </c>
      <c r="C41" s="110">
        <v>30000</v>
      </c>
      <c r="D41" s="111">
        <v>0</v>
      </c>
      <c r="E41" s="110">
        <v>0</v>
      </c>
      <c r="F41" s="111">
        <v>0</v>
      </c>
      <c r="G41" s="251">
        <f>C41+F41</f>
        <v>30000</v>
      </c>
      <c r="H41" s="180" t="s">
        <v>167</v>
      </c>
      <c r="I41" s="100" t="s">
        <v>247</v>
      </c>
      <c r="J41" s="160"/>
    </row>
    <row r="42" spans="1:10" ht="120" x14ac:dyDescent="0.3">
      <c r="A42" s="90">
        <v>17</v>
      </c>
      <c r="B42" s="113" t="s">
        <v>81</v>
      </c>
      <c r="C42" s="110">
        <v>23957</v>
      </c>
      <c r="D42" s="111">
        <v>0</v>
      </c>
      <c r="E42" s="110">
        <v>0</v>
      </c>
      <c r="F42" s="111">
        <v>0</v>
      </c>
      <c r="G42" s="251">
        <f>C42+F42</f>
        <v>23957</v>
      </c>
      <c r="H42" s="180" t="s">
        <v>168</v>
      </c>
      <c r="I42" s="181" t="s">
        <v>130</v>
      </c>
      <c r="J42" s="161"/>
    </row>
    <row r="43" spans="1:10" ht="19.5" customHeight="1" x14ac:dyDescent="0.3">
      <c r="A43" s="316" t="s">
        <v>31</v>
      </c>
      <c r="B43" s="317"/>
      <c r="C43" s="18">
        <f>SUM(C40:C42)</f>
        <v>53957</v>
      </c>
      <c r="D43" s="21">
        <f>SUM(D40:D42)</f>
        <v>0</v>
      </c>
      <c r="E43" s="21">
        <f>SUM(E40:E42)</f>
        <v>0</v>
      </c>
      <c r="F43" s="57">
        <f>SUM(F40:F42)</f>
        <v>36317</v>
      </c>
      <c r="G43" s="18">
        <f>SUM(G40:G42)</f>
        <v>90274</v>
      </c>
      <c r="H43" s="196"/>
      <c r="I43" s="98"/>
      <c r="J43" s="130"/>
    </row>
    <row r="44" spans="1:10" ht="19.5" customHeight="1" x14ac:dyDescent="0.3">
      <c r="A44" s="324" t="s">
        <v>32</v>
      </c>
      <c r="B44" s="325"/>
      <c r="C44" s="50"/>
      <c r="D44" s="50"/>
      <c r="E44" s="50"/>
      <c r="F44" s="50"/>
      <c r="G44" s="50"/>
      <c r="H44" s="51"/>
      <c r="I44" s="51"/>
      <c r="J44" s="52"/>
    </row>
    <row r="45" spans="1:10" ht="19.5" customHeight="1" x14ac:dyDescent="0.3">
      <c r="A45" s="331" t="s">
        <v>39</v>
      </c>
      <c r="B45" s="332"/>
      <c r="C45" s="53"/>
      <c r="D45" s="53"/>
      <c r="E45" s="53"/>
      <c r="F45" s="53"/>
      <c r="G45" s="53"/>
      <c r="H45" s="54"/>
      <c r="I45" s="54"/>
      <c r="J45" s="55"/>
    </row>
    <row r="46" spans="1:10" x14ac:dyDescent="0.3">
      <c r="A46" s="322" t="s">
        <v>40</v>
      </c>
      <c r="B46" s="323"/>
      <c r="C46" s="46"/>
      <c r="D46" s="46"/>
      <c r="E46" s="46"/>
      <c r="F46" s="46"/>
      <c r="G46" s="46"/>
      <c r="H46" s="47"/>
      <c r="I46" s="47"/>
      <c r="J46" s="48"/>
    </row>
    <row r="47" spans="1:10" ht="32.4" x14ac:dyDescent="0.3">
      <c r="A47" s="76" t="s">
        <v>43</v>
      </c>
      <c r="B47" s="75" t="s">
        <v>24</v>
      </c>
      <c r="C47" s="28" t="s">
        <v>35</v>
      </c>
      <c r="D47" s="56" t="s">
        <v>36</v>
      </c>
      <c r="E47" s="24" t="s">
        <v>37</v>
      </c>
      <c r="F47" s="204" t="s">
        <v>38</v>
      </c>
      <c r="G47" s="27" t="s">
        <v>29</v>
      </c>
      <c r="H47" s="117" t="s">
        <v>30</v>
      </c>
      <c r="I47" s="83" t="s">
        <v>19</v>
      </c>
      <c r="J47" s="127" t="s">
        <v>20</v>
      </c>
    </row>
    <row r="48" spans="1:10" s="14" customFormat="1" ht="135" x14ac:dyDescent="0.3">
      <c r="A48" s="78">
        <v>18</v>
      </c>
      <c r="B48" s="170" t="s">
        <v>117</v>
      </c>
      <c r="C48" s="110">
        <v>40000</v>
      </c>
      <c r="D48" s="111">
        <v>0</v>
      </c>
      <c r="E48" s="110">
        <v>0</v>
      </c>
      <c r="F48" s="111">
        <v>100000</v>
      </c>
      <c r="G48" s="251">
        <f>SUM(C48:F48)</f>
        <v>140000</v>
      </c>
      <c r="H48" s="256" t="s">
        <v>178</v>
      </c>
      <c r="I48" s="257" t="s">
        <v>179</v>
      </c>
      <c r="J48" s="132"/>
    </row>
    <row r="49" spans="1:10" s="14" customFormat="1" ht="141.6" customHeight="1" x14ac:dyDescent="0.3">
      <c r="A49" s="78">
        <v>19</v>
      </c>
      <c r="B49" s="170" t="s">
        <v>95</v>
      </c>
      <c r="C49" s="110">
        <v>30000</v>
      </c>
      <c r="D49" s="111">
        <v>0</v>
      </c>
      <c r="E49" s="110">
        <v>0</v>
      </c>
      <c r="F49" s="111">
        <v>50000</v>
      </c>
      <c r="G49" s="251">
        <f t="shared" ref="G49:G55" si="1">SUM(C49:F49)</f>
        <v>80000</v>
      </c>
      <c r="H49" s="256" t="s">
        <v>180</v>
      </c>
      <c r="I49" s="222" t="s">
        <v>140</v>
      </c>
      <c r="J49" s="132"/>
    </row>
    <row r="50" spans="1:10" s="14" customFormat="1" ht="186" customHeight="1" x14ac:dyDescent="0.3">
      <c r="A50" s="78">
        <v>20</v>
      </c>
      <c r="B50" s="170" t="s">
        <v>118</v>
      </c>
      <c r="C50" s="110">
        <v>30000</v>
      </c>
      <c r="D50" s="111">
        <v>0</v>
      </c>
      <c r="E50" s="110">
        <v>0</v>
      </c>
      <c r="F50" s="111">
        <v>50000</v>
      </c>
      <c r="G50" s="251">
        <f t="shared" si="1"/>
        <v>80000</v>
      </c>
      <c r="H50" s="259" t="s">
        <v>181</v>
      </c>
      <c r="I50" s="222" t="s">
        <v>141</v>
      </c>
      <c r="J50" s="159"/>
    </row>
    <row r="51" spans="1:10" s="14" customFormat="1" ht="45" x14ac:dyDescent="0.3">
      <c r="A51" s="78">
        <v>21</v>
      </c>
      <c r="B51" s="170" t="s">
        <v>73</v>
      </c>
      <c r="C51" s="110">
        <v>0</v>
      </c>
      <c r="D51" s="111">
        <v>0</v>
      </c>
      <c r="E51" s="110">
        <v>0</v>
      </c>
      <c r="F51" s="111">
        <v>18000</v>
      </c>
      <c r="G51" s="251">
        <f t="shared" si="1"/>
        <v>18000</v>
      </c>
      <c r="H51" s="258" t="s">
        <v>182</v>
      </c>
      <c r="I51" s="222" t="s">
        <v>142</v>
      </c>
      <c r="J51" s="159"/>
    </row>
    <row r="52" spans="1:10" s="14" customFormat="1" ht="152.4" customHeight="1" x14ac:dyDescent="0.3">
      <c r="A52" s="78">
        <v>22</v>
      </c>
      <c r="B52" s="170" t="s">
        <v>74</v>
      </c>
      <c r="C52" s="110">
        <v>40000</v>
      </c>
      <c r="D52" s="111">
        <v>0</v>
      </c>
      <c r="E52" s="110">
        <v>0</v>
      </c>
      <c r="F52" s="111">
        <v>50000</v>
      </c>
      <c r="G52" s="251">
        <f t="shared" si="1"/>
        <v>90000</v>
      </c>
      <c r="H52" s="223" t="s">
        <v>143</v>
      </c>
      <c r="I52" s="222" t="s">
        <v>140</v>
      </c>
      <c r="J52" s="159"/>
    </row>
    <row r="53" spans="1:10" s="14" customFormat="1" ht="123.6" customHeight="1" x14ac:dyDescent="0.3">
      <c r="A53" s="78">
        <v>23</v>
      </c>
      <c r="B53" s="170" t="s">
        <v>75</v>
      </c>
      <c r="C53" s="260">
        <v>42120</v>
      </c>
      <c r="D53" s="261">
        <v>0</v>
      </c>
      <c r="E53" s="262">
        <v>0</v>
      </c>
      <c r="F53" s="263">
        <v>89000</v>
      </c>
      <c r="G53" s="262">
        <f t="shared" si="1"/>
        <v>131120</v>
      </c>
      <c r="H53" s="259" t="s">
        <v>183</v>
      </c>
      <c r="I53" s="257" t="s">
        <v>184</v>
      </c>
      <c r="J53" s="159"/>
    </row>
    <row r="54" spans="1:10" s="14" customFormat="1" ht="123.6" customHeight="1" x14ac:dyDescent="0.3">
      <c r="A54" s="78">
        <v>24</v>
      </c>
      <c r="B54" s="205" t="s">
        <v>123</v>
      </c>
      <c r="C54" s="260">
        <v>80000</v>
      </c>
      <c r="D54" s="261">
        <v>0</v>
      </c>
      <c r="E54" s="262">
        <v>0</v>
      </c>
      <c r="F54" s="263">
        <v>150000</v>
      </c>
      <c r="G54" s="262">
        <f t="shared" si="1"/>
        <v>230000</v>
      </c>
      <c r="H54" s="259" t="s">
        <v>185</v>
      </c>
      <c r="I54" s="342" t="s">
        <v>248</v>
      </c>
      <c r="J54" s="159"/>
    </row>
    <row r="55" spans="1:10" s="14" customFormat="1" ht="123.6" customHeight="1" x14ac:dyDescent="0.3">
      <c r="A55" s="78">
        <v>25</v>
      </c>
      <c r="B55" s="205" t="s">
        <v>124</v>
      </c>
      <c r="C55" s="260">
        <v>40000</v>
      </c>
      <c r="D55" s="261">
        <v>0</v>
      </c>
      <c r="E55" s="262">
        <v>0</v>
      </c>
      <c r="F55" s="263">
        <v>80000</v>
      </c>
      <c r="G55" s="262">
        <f t="shared" si="1"/>
        <v>120000</v>
      </c>
      <c r="H55" s="258" t="s">
        <v>186</v>
      </c>
      <c r="I55" s="257" t="s">
        <v>187</v>
      </c>
      <c r="J55" s="132"/>
    </row>
    <row r="56" spans="1:10" s="2" customFormat="1" ht="18.75" customHeight="1" x14ac:dyDescent="0.3">
      <c r="A56" s="316" t="s">
        <v>31</v>
      </c>
      <c r="B56" s="317"/>
      <c r="C56" s="21">
        <f>SUM(C48:C55)</f>
        <v>302120</v>
      </c>
      <c r="D56" s="57">
        <f>SUM(D48:D55)</f>
        <v>0</v>
      </c>
      <c r="E56" s="18">
        <f>SUM(E48:E55)</f>
        <v>0</v>
      </c>
      <c r="F56" s="19">
        <f>SUM(F48:F55)</f>
        <v>587000</v>
      </c>
      <c r="G56" s="18">
        <f>SUM(G48:G55)</f>
        <v>889120</v>
      </c>
      <c r="H56" s="196"/>
      <c r="I56" s="98"/>
      <c r="J56" s="130"/>
    </row>
    <row r="57" spans="1:10" x14ac:dyDescent="0.3">
      <c r="A57" s="324" t="s">
        <v>32</v>
      </c>
      <c r="B57" s="325"/>
      <c r="C57" s="39"/>
      <c r="D57" s="39"/>
      <c r="E57" s="39"/>
      <c r="F57" s="39"/>
      <c r="G57" s="39"/>
      <c r="H57" s="40"/>
      <c r="I57" s="40"/>
      <c r="J57" s="41"/>
    </row>
    <row r="58" spans="1:10" x14ac:dyDescent="0.3">
      <c r="A58" s="320" t="s">
        <v>0</v>
      </c>
      <c r="B58" s="321"/>
      <c r="C58" s="42">
        <f>C63+C72+C84</f>
        <v>654216</v>
      </c>
      <c r="D58" s="42">
        <f>D63+D72+D84</f>
        <v>0</v>
      </c>
      <c r="E58" s="42">
        <f>E63+E72+E84</f>
        <v>3500</v>
      </c>
      <c r="F58" s="42">
        <f>F63+F72+F84</f>
        <v>732086</v>
      </c>
      <c r="G58" s="31"/>
      <c r="H58" s="145"/>
      <c r="I58" s="143"/>
      <c r="J58" s="144"/>
    </row>
    <row r="59" spans="1:10" x14ac:dyDescent="0.3">
      <c r="A59" s="322" t="s">
        <v>1</v>
      </c>
      <c r="B59" s="323"/>
      <c r="C59" s="46"/>
      <c r="D59" s="46"/>
      <c r="E59" s="46"/>
      <c r="F59" s="46"/>
      <c r="G59" s="46"/>
      <c r="H59" s="47"/>
      <c r="I59" s="47"/>
      <c r="J59" s="48"/>
    </row>
    <row r="60" spans="1:10" ht="32.4" x14ac:dyDescent="0.3">
      <c r="A60" s="76" t="s">
        <v>43</v>
      </c>
      <c r="B60" s="75" t="s">
        <v>24</v>
      </c>
      <c r="C60" s="27" t="s">
        <v>35</v>
      </c>
      <c r="D60" s="25" t="s">
        <v>36</v>
      </c>
      <c r="E60" s="24" t="s">
        <v>37</v>
      </c>
      <c r="F60" s="66" t="s">
        <v>38</v>
      </c>
      <c r="G60" s="27" t="s">
        <v>29</v>
      </c>
      <c r="H60" s="117" t="s">
        <v>30</v>
      </c>
      <c r="I60" s="83" t="s">
        <v>19</v>
      </c>
      <c r="J60" s="127" t="s">
        <v>20</v>
      </c>
    </row>
    <row r="61" spans="1:10" s="14" customFormat="1" ht="127.95" customHeight="1" x14ac:dyDescent="0.3">
      <c r="A61" s="78">
        <v>26</v>
      </c>
      <c r="B61" s="170" t="s">
        <v>76</v>
      </c>
      <c r="C61" s="110">
        <v>45000</v>
      </c>
      <c r="D61" s="115">
        <v>0</v>
      </c>
      <c r="E61" s="103">
        <v>0</v>
      </c>
      <c r="F61" s="107">
        <v>55000</v>
      </c>
      <c r="G61" s="121">
        <f>C61+F61</f>
        <v>100000</v>
      </c>
      <c r="H61" s="255" t="s">
        <v>188</v>
      </c>
      <c r="I61" s="222" t="s">
        <v>144</v>
      </c>
      <c r="J61" s="132"/>
    </row>
    <row r="62" spans="1:10" s="14" customFormat="1" ht="176.4" customHeight="1" x14ac:dyDescent="0.3">
      <c r="A62" s="92">
        <v>27</v>
      </c>
      <c r="B62" s="119" t="s">
        <v>69</v>
      </c>
      <c r="C62" s="110">
        <v>0</v>
      </c>
      <c r="D62" s="115">
        <v>0</v>
      </c>
      <c r="E62" s="103">
        <v>0</v>
      </c>
      <c r="F62" s="107">
        <v>7000</v>
      </c>
      <c r="G62" s="121">
        <f>C62+F62</f>
        <v>7000</v>
      </c>
      <c r="H62" s="166" t="s">
        <v>162</v>
      </c>
      <c r="I62" s="100" t="s">
        <v>243</v>
      </c>
      <c r="J62" s="133"/>
    </row>
    <row r="63" spans="1:10" s="2" customFormat="1" ht="15" x14ac:dyDescent="0.3">
      <c r="A63" s="316" t="s">
        <v>31</v>
      </c>
      <c r="B63" s="317"/>
      <c r="C63" s="97">
        <f>SUM(C61:C62)</f>
        <v>45000</v>
      </c>
      <c r="D63" s="94">
        <f>SUM(D61:D62)</f>
        <v>0</v>
      </c>
      <c r="E63" s="93">
        <f>SUM(E61:E62)</f>
        <v>0</v>
      </c>
      <c r="F63" s="96">
        <f>SUM(F61:F62)</f>
        <v>62000</v>
      </c>
      <c r="G63" s="93">
        <f>SUM(G61:G62)</f>
        <v>107000</v>
      </c>
      <c r="H63" s="99"/>
      <c r="I63" s="98"/>
      <c r="J63" s="130"/>
    </row>
    <row r="64" spans="1:10" x14ac:dyDescent="0.3">
      <c r="A64" s="324" t="s">
        <v>32</v>
      </c>
      <c r="B64" s="325"/>
      <c r="C64" s="59"/>
      <c r="D64" s="59"/>
      <c r="E64" s="59"/>
      <c r="F64" s="59"/>
      <c r="G64" s="59"/>
      <c r="H64" s="60"/>
      <c r="I64" s="60"/>
      <c r="J64" s="61"/>
    </row>
    <row r="65" spans="1:10" ht="18.75" customHeight="1" x14ac:dyDescent="0.3">
      <c r="A65" s="331" t="s">
        <v>0</v>
      </c>
      <c r="B65" s="332"/>
      <c r="C65" s="65"/>
      <c r="D65" s="65"/>
      <c r="E65" s="65"/>
      <c r="F65" s="65"/>
      <c r="G65" s="43"/>
      <c r="H65" s="44"/>
      <c r="I65" s="44"/>
      <c r="J65" s="45"/>
    </row>
    <row r="66" spans="1:10" x14ac:dyDescent="0.3">
      <c r="A66" s="322" t="s">
        <v>2</v>
      </c>
      <c r="B66" s="323"/>
      <c r="C66" s="62"/>
      <c r="D66" s="62"/>
      <c r="E66" s="62"/>
      <c r="F66" s="62"/>
      <c r="G66" s="62"/>
      <c r="H66" s="63"/>
      <c r="I66" s="63"/>
      <c r="J66" s="64"/>
    </row>
    <row r="67" spans="1:10" ht="32.4" x14ac:dyDescent="0.3">
      <c r="A67" s="76" t="s">
        <v>43</v>
      </c>
      <c r="B67" s="75" t="s">
        <v>24</v>
      </c>
      <c r="C67" s="27" t="s">
        <v>35</v>
      </c>
      <c r="D67" s="25" t="s">
        <v>36</v>
      </c>
      <c r="E67" s="26" t="s">
        <v>37</v>
      </c>
      <c r="F67" s="58" t="s">
        <v>38</v>
      </c>
      <c r="G67" s="27" t="s">
        <v>29</v>
      </c>
      <c r="H67" s="117" t="s">
        <v>30</v>
      </c>
      <c r="I67" s="83" t="s">
        <v>19</v>
      </c>
      <c r="J67" s="127" t="s">
        <v>20</v>
      </c>
    </row>
    <row r="68" spans="1:10" s="14" customFormat="1" ht="109.95" customHeight="1" x14ac:dyDescent="0.3">
      <c r="A68" s="92">
        <v>28</v>
      </c>
      <c r="B68" s="178" t="s">
        <v>45</v>
      </c>
      <c r="C68" s="110">
        <v>106000</v>
      </c>
      <c r="D68" s="111">
        <v>0</v>
      </c>
      <c r="E68" s="103">
        <v>0</v>
      </c>
      <c r="F68" s="106">
        <v>5000</v>
      </c>
      <c r="G68" s="103">
        <f>C68+F68</f>
        <v>111000</v>
      </c>
      <c r="H68" s="113" t="s">
        <v>163</v>
      </c>
      <c r="I68" s="100" t="s">
        <v>96</v>
      </c>
      <c r="J68" s="132"/>
    </row>
    <row r="69" spans="1:10" s="14" customFormat="1" ht="67.2" customHeight="1" x14ac:dyDescent="0.3">
      <c r="A69" s="92">
        <v>29</v>
      </c>
      <c r="B69" s="178" t="s">
        <v>46</v>
      </c>
      <c r="C69" s="153">
        <v>3500</v>
      </c>
      <c r="D69" s="154">
        <v>0</v>
      </c>
      <c r="E69" s="101">
        <v>3500</v>
      </c>
      <c r="F69" s="102">
        <v>0</v>
      </c>
      <c r="G69" s="101">
        <v>3500</v>
      </c>
      <c r="H69" s="118" t="s">
        <v>119</v>
      </c>
      <c r="I69" s="198" t="s">
        <v>155</v>
      </c>
      <c r="J69" s="132"/>
    </row>
    <row r="70" spans="1:10" s="14" customFormat="1" ht="83.4" customHeight="1" x14ac:dyDescent="0.3">
      <c r="A70" s="92">
        <v>30</v>
      </c>
      <c r="B70" s="178" t="s">
        <v>47</v>
      </c>
      <c r="C70" s="110">
        <v>0</v>
      </c>
      <c r="D70" s="111">
        <v>0</v>
      </c>
      <c r="E70" s="103">
        <v>0</v>
      </c>
      <c r="F70" s="106">
        <v>8000</v>
      </c>
      <c r="G70" s="103">
        <v>8000</v>
      </c>
      <c r="H70" s="113" t="s">
        <v>82</v>
      </c>
      <c r="I70" s="100" t="s">
        <v>156</v>
      </c>
      <c r="J70" s="132"/>
    </row>
    <row r="71" spans="1:10" s="14" customFormat="1" ht="225" x14ac:dyDescent="0.3">
      <c r="A71" s="92">
        <v>31</v>
      </c>
      <c r="B71" s="100" t="s">
        <v>249</v>
      </c>
      <c r="C71" s="110">
        <v>216</v>
      </c>
      <c r="D71" s="111">
        <v>0</v>
      </c>
      <c r="E71" s="103">
        <v>0</v>
      </c>
      <c r="F71" s="106">
        <f>39000+70132</f>
        <v>109132</v>
      </c>
      <c r="G71" s="103">
        <f>C71+F71</f>
        <v>109348</v>
      </c>
      <c r="H71" s="113" t="s">
        <v>214</v>
      </c>
      <c r="I71" s="100" t="s">
        <v>215</v>
      </c>
      <c r="J71" s="132"/>
    </row>
    <row r="72" spans="1:10" s="2" customFormat="1" ht="15" x14ac:dyDescent="0.3">
      <c r="A72" s="316" t="s">
        <v>31</v>
      </c>
      <c r="B72" s="317"/>
      <c r="C72" s="18">
        <f>SUM(C68:C71)</f>
        <v>109716</v>
      </c>
      <c r="D72" s="19">
        <f>SUM(D68:D71)</f>
        <v>0</v>
      </c>
      <c r="E72" s="21">
        <f>SUM(E68:E71)</f>
        <v>3500</v>
      </c>
      <c r="F72" s="57">
        <f>SUM(F68:F71)</f>
        <v>122132</v>
      </c>
      <c r="G72" s="18">
        <f>SUM(G68:G71)</f>
        <v>231848</v>
      </c>
      <c r="H72" s="88"/>
      <c r="I72" s="22"/>
      <c r="J72" s="130"/>
    </row>
    <row r="73" spans="1:10" x14ac:dyDescent="0.3">
      <c r="A73" s="324" t="s">
        <v>32</v>
      </c>
      <c r="B73" s="325"/>
      <c r="C73" s="39"/>
      <c r="D73" s="39"/>
      <c r="E73" s="39"/>
      <c r="F73" s="39"/>
      <c r="G73" s="39"/>
      <c r="H73" s="40"/>
      <c r="I73" s="40"/>
      <c r="J73" s="41"/>
    </row>
    <row r="74" spans="1:10" x14ac:dyDescent="0.3">
      <c r="A74" s="326" t="s">
        <v>0</v>
      </c>
      <c r="B74" s="327"/>
      <c r="C74" s="43"/>
      <c r="D74" s="43"/>
      <c r="E74" s="43"/>
      <c r="F74" s="43"/>
      <c r="G74" s="43"/>
      <c r="H74" s="44"/>
      <c r="I74" s="44"/>
      <c r="J74" s="45"/>
    </row>
    <row r="75" spans="1:10" x14ac:dyDescent="0.3">
      <c r="A75" s="322" t="s">
        <v>3</v>
      </c>
      <c r="B75" s="323"/>
      <c r="C75" s="46"/>
      <c r="D75" s="46"/>
      <c r="E75" s="46"/>
      <c r="F75" s="46"/>
      <c r="G75" s="46"/>
      <c r="H75" s="47"/>
      <c r="I75" s="47"/>
      <c r="J75" s="48"/>
    </row>
    <row r="76" spans="1:10" ht="32.4" x14ac:dyDescent="0.3">
      <c r="A76" s="76" t="s">
        <v>43</v>
      </c>
      <c r="B76" s="75" t="s">
        <v>24</v>
      </c>
      <c r="C76" s="27" t="s">
        <v>35</v>
      </c>
      <c r="D76" s="56" t="s">
        <v>36</v>
      </c>
      <c r="E76" s="24" t="s">
        <v>37</v>
      </c>
      <c r="F76" s="66" t="s">
        <v>38</v>
      </c>
      <c r="G76" s="27" t="s">
        <v>29</v>
      </c>
      <c r="H76" s="117" t="s">
        <v>30</v>
      </c>
      <c r="I76" s="83" t="s">
        <v>19</v>
      </c>
      <c r="J76" s="127" t="s">
        <v>20</v>
      </c>
    </row>
    <row r="77" spans="1:10" s="13" customFormat="1" ht="90" x14ac:dyDescent="0.3">
      <c r="A77" s="90">
        <v>32</v>
      </c>
      <c r="B77" s="162" t="s">
        <v>60</v>
      </c>
      <c r="C77" s="283">
        <v>170000</v>
      </c>
      <c r="D77" s="237">
        <v>0</v>
      </c>
      <c r="E77" s="238">
        <v>0</v>
      </c>
      <c r="F77" s="284">
        <v>130000</v>
      </c>
      <c r="G77" s="282">
        <f>SUM(C77,F77)</f>
        <v>300000</v>
      </c>
      <c r="H77" s="235" t="s">
        <v>216</v>
      </c>
      <c r="I77" s="236" t="s">
        <v>217</v>
      </c>
      <c r="J77" s="128"/>
    </row>
    <row r="78" spans="1:10" s="13" customFormat="1" ht="270" x14ac:dyDescent="0.3">
      <c r="A78" s="90">
        <v>33</v>
      </c>
      <c r="B78" s="162" t="s">
        <v>61</v>
      </c>
      <c r="C78" s="283">
        <f>220000-60000</f>
        <v>160000</v>
      </c>
      <c r="D78" s="237">
        <v>0</v>
      </c>
      <c r="E78" s="238">
        <v>0</v>
      </c>
      <c r="F78" s="284">
        <f>280000-60000</f>
        <v>220000</v>
      </c>
      <c r="G78" s="282">
        <f t="shared" ref="G78" si="2">SUM(C78,F78)</f>
        <v>380000</v>
      </c>
      <c r="H78" s="239" t="s">
        <v>244</v>
      </c>
      <c r="I78" s="240" t="s">
        <v>218</v>
      </c>
      <c r="J78" s="128"/>
    </row>
    <row r="79" spans="1:10" s="13" customFormat="1" ht="97.95" customHeight="1" x14ac:dyDescent="0.3">
      <c r="A79" s="90">
        <v>34</v>
      </c>
      <c r="B79" s="162" t="s">
        <v>62</v>
      </c>
      <c r="C79" s="103">
        <v>50000</v>
      </c>
      <c r="D79" s="110">
        <v>0</v>
      </c>
      <c r="E79" s="110">
        <v>0</v>
      </c>
      <c r="F79" s="111">
        <v>40000</v>
      </c>
      <c r="G79" s="103">
        <f>SUM(C79,F79)</f>
        <v>90000</v>
      </c>
      <c r="H79" s="315" t="s">
        <v>116</v>
      </c>
      <c r="I79" s="240" t="s">
        <v>87</v>
      </c>
      <c r="J79" s="128"/>
    </row>
    <row r="80" spans="1:10" s="13" customFormat="1" ht="103.95" customHeight="1" x14ac:dyDescent="0.3">
      <c r="A80" s="89">
        <v>35</v>
      </c>
      <c r="B80" s="100" t="s">
        <v>221</v>
      </c>
      <c r="C80" s="110">
        <v>64680</v>
      </c>
      <c r="D80" s="111">
        <v>0</v>
      </c>
      <c r="E80" s="103">
        <v>0</v>
      </c>
      <c r="F80" s="111">
        <v>59572</v>
      </c>
      <c r="G80" s="103">
        <f>C80+F80</f>
        <v>124252</v>
      </c>
      <c r="H80" s="166" t="s">
        <v>170</v>
      </c>
      <c r="I80" s="314" t="s">
        <v>210</v>
      </c>
      <c r="J80" s="183"/>
    </row>
    <row r="81" spans="1:10" s="13" customFormat="1" ht="86.4" customHeight="1" x14ac:dyDescent="0.3">
      <c r="A81" s="90">
        <v>36</v>
      </c>
      <c r="B81" s="119" t="s">
        <v>222</v>
      </c>
      <c r="C81" s="103">
        <v>0</v>
      </c>
      <c r="D81" s="110">
        <v>0</v>
      </c>
      <c r="E81" s="110">
        <v>0</v>
      </c>
      <c r="F81" s="111">
        <v>28000</v>
      </c>
      <c r="G81" s="103">
        <f>C81+F81</f>
        <v>28000</v>
      </c>
      <c r="H81" s="208" t="s">
        <v>175</v>
      </c>
      <c r="I81" s="122" t="s">
        <v>102</v>
      </c>
      <c r="J81" s="128"/>
    </row>
    <row r="82" spans="1:10" s="13" customFormat="1" ht="98.4" customHeight="1" x14ac:dyDescent="0.3">
      <c r="A82" s="90">
        <v>37</v>
      </c>
      <c r="B82" s="119" t="s">
        <v>223</v>
      </c>
      <c r="C82" s="103">
        <v>15420</v>
      </c>
      <c r="D82" s="110">
        <v>0</v>
      </c>
      <c r="E82" s="110">
        <v>0</v>
      </c>
      <c r="F82" s="111">
        <v>50012</v>
      </c>
      <c r="G82" s="103">
        <f>C82+F82</f>
        <v>65432</v>
      </c>
      <c r="H82" s="169" t="s">
        <v>176</v>
      </c>
      <c r="I82" s="122" t="s">
        <v>171</v>
      </c>
      <c r="J82" s="128"/>
    </row>
    <row r="83" spans="1:10" s="1" customFormat="1" ht="45" x14ac:dyDescent="0.3">
      <c r="A83" s="90">
        <v>38</v>
      </c>
      <c r="B83" s="116" t="s">
        <v>224</v>
      </c>
      <c r="C83" s="103">
        <v>39400</v>
      </c>
      <c r="D83" s="251">
        <v>0</v>
      </c>
      <c r="E83" s="252">
        <v>0</v>
      </c>
      <c r="F83" s="111">
        <v>20370</v>
      </c>
      <c r="G83" s="103">
        <f t="shared" ref="G83" si="3">C83+F83</f>
        <v>59770</v>
      </c>
      <c r="H83" s="209" t="s">
        <v>129</v>
      </c>
      <c r="I83" s="176" t="s">
        <v>100</v>
      </c>
      <c r="J83" s="128"/>
    </row>
    <row r="84" spans="1:10" x14ac:dyDescent="0.3">
      <c r="A84" s="316" t="s">
        <v>31</v>
      </c>
      <c r="B84" s="330"/>
      <c r="C84" s="18">
        <f>SUM(C77:C83)</f>
        <v>499500</v>
      </c>
      <c r="D84" s="57">
        <f>SUM(D77:D83)</f>
        <v>0</v>
      </c>
      <c r="E84" s="21">
        <f>SUM(E77:E83)</f>
        <v>0</v>
      </c>
      <c r="F84" s="57">
        <f>SUM(F77:F83)</f>
        <v>547954</v>
      </c>
      <c r="G84" s="18">
        <f>SUM(G77:G83)</f>
        <v>1047454</v>
      </c>
      <c r="H84" s="99"/>
      <c r="I84" s="98"/>
      <c r="J84" s="130"/>
    </row>
    <row r="85" spans="1:10" s="7" customFormat="1" x14ac:dyDescent="0.3">
      <c r="A85" s="324" t="s">
        <v>32</v>
      </c>
      <c r="B85" s="325"/>
      <c r="C85" s="39"/>
      <c r="D85" s="39"/>
      <c r="E85" s="39"/>
      <c r="F85" s="39"/>
      <c r="G85" s="39"/>
      <c r="H85" s="40"/>
      <c r="I85" s="40"/>
      <c r="J85" s="41"/>
    </row>
    <row r="86" spans="1:10" x14ac:dyDescent="0.3">
      <c r="A86" s="320" t="s">
        <v>4</v>
      </c>
      <c r="B86" s="321"/>
      <c r="C86" s="168">
        <f>C91+C98+C105+C115</f>
        <v>724000</v>
      </c>
      <c r="D86" s="168">
        <f>D91+D98+D105+D115</f>
        <v>39000</v>
      </c>
      <c r="E86" s="168">
        <f>E91+E98+E105+E115</f>
        <v>0</v>
      </c>
      <c r="F86" s="168">
        <f>F91+F98+F105+F115</f>
        <v>486000</v>
      </c>
      <c r="G86" s="139"/>
      <c r="H86" s="146"/>
      <c r="I86" s="146"/>
      <c r="J86" s="147"/>
    </row>
    <row r="87" spans="1:10" x14ac:dyDescent="0.3">
      <c r="A87" s="322" t="s">
        <v>5</v>
      </c>
      <c r="B87" s="323"/>
      <c r="C87" s="67"/>
      <c r="D87" s="67"/>
      <c r="E87" s="67"/>
      <c r="F87" s="67"/>
      <c r="G87" s="67"/>
      <c r="H87" s="276"/>
      <c r="I87" s="85"/>
      <c r="J87" s="68"/>
    </row>
    <row r="88" spans="1:10" s="15" customFormat="1" ht="48" customHeight="1" x14ac:dyDescent="0.3">
      <c r="A88" s="76" t="s">
        <v>43</v>
      </c>
      <c r="B88" s="75" t="s">
        <v>24</v>
      </c>
      <c r="C88" s="27" t="s">
        <v>35</v>
      </c>
      <c r="D88" s="56" t="s">
        <v>36</v>
      </c>
      <c r="E88" s="26" t="s">
        <v>37</v>
      </c>
      <c r="F88" s="58" t="s">
        <v>38</v>
      </c>
      <c r="G88" s="27" t="s">
        <v>29</v>
      </c>
      <c r="H88" s="117" t="s">
        <v>30</v>
      </c>
      <c r="I88" s="83" t="s">
        <v>19</v>
      </c>
      <c r="J88" s="127" t="s">
        <v>20</v>
      </c>
    </row>
    <row r="89" spans="1:10" s="15" customFormat="1" ht="90" x14ac:dyDescent="0.3">
      <c r="A89" s="90">
        <v>39</v>
      </c>
      <c r="B89" s="163" t="s">
        <v>67</v>
      </c>
      <c r="C89" s="103">
        <v>160000</v>
      </c>
      <c r="D89" s="286">
        <v>0</v>
      </c>
      <c r="E89" s="285">
        <v>0</v>
      </c>
      <c r="F89" s="111">
        <v>150000</v>
      </c>
      <c r="G89" s="103">
        <f>SUM(C89,F89)</f>
        <v>310000</v>
      </c>
      <c r="H89" s="217" t="s">
        <v>219</v>
      </c>
      <c r="I89" s="189" t="s">
        <v>88</v>
      </c>
      <c r="J89" s="134"/>
    </row>
    <row r="90" spans="1:10" s="3" customFormat="1" ht="46.8" customHeight="1" x14ac:dyDescent="0.3">
      <c r="A90" s="90">
        <v>40</v>
      </c>
      <c r="B90" s="164" t="s">
        <v>68</v>
      </c>
      <c r="C90" s="103">
        <v>120000</v>
      </c>
      <c r="D90" s="287">
        <v>0</v>
      </c>
      <c r="E90" s="285">
        <v>0</v>
      </c>
      <c r="F90" s="111">
        <v>40000</v>
      </c>
      <c r="G90" s="103">
        <f>SUM(C90,F90)</f>
        <v>160000</v>
      </c>
      <c r="H90" s="218" t="s">
        <v>225</v>
      </c>
      <c r="I90" s="188" t="s">
        <v>89</v>
      </c>
      <c r="J90" s="134"/>
    </row>
    <row r="91" spans="1:10" x14ac:dyDescent="0.3">
      <c r="A91" s="316" t="s">
        <v>31</v>
      </c>
      <c r="B91" s="330"/>
      <c r="C91" s="93">
        <f>SUM(C89:C90)</f>
        <v>280000</v>
      </c>
      <c r="D91" s="94">
        <f>SUM(D89:D90)</f>
        <v>0</v>
      </c>
      <c r="E91" s="97">
        <f>SUM(E89:E90)</f>
        <v>0</v>
      </c>
      <c r="F91" s="94">
        <f>SUM(F89:F90)</f>
        <v>190000</v>
      </c>
      <c r="G91" s="93">
        <f>SUM(G89:G90)</f>
        <v>470000</v>
      </c>
      <c r="H91" s="196"/>
      <c r="I91" s="98"/>
      <c r="J91" s="130"/>
    </row>
    <row r="92" spans="1:10" ht="18" customHeight="1" x14ac:dyDescent="0.3">
      <c r="A92" s="324" t="s">
        <v>32</v>
      </c>
      <c r="B92" s="325"/>
      <c r="C92" s="36"/>
      <c r="D92" s="36"/>
      <c r="E92" s="36"/>
      <c r="F92" s="36"/>
      <c r="G92" s="36"/>
      <c r="H92" s="273"/>
      <c r="I92" s="86"/>
      <c r="J92" s="49"/>
    </row>
    <row r="93" spans="1:10" ht="19.5" customHeight="1" x14ac:dyDescent="0.3">
      <c r="A93" s="326" t="s">
        <v>4</v>
      </c>
      <c r="B93" s="327"/>
      <c r="C93" s="32"/>
      <c r="D93" s="32"/>
      <c r="E93" s="32"/>
      <c r="F93" s="32"/>
      <c r="G93" s="32"/>
      <c r="H93" s="274"/>
      <c r="I93" s="81"/>
      <c r="J93" s="33"/>
    </row>
    <row r="94" spans="1:10" x14ac:dyDescent="0.3">
      <c r="A94" s="322" t="s">
        <v>6</v>
      </c>
      <c r="B94" s="323"/>
      <c r="C94" s="34"/>
      <c r="D94" s="34"/>
      <c r="E94" s="34"/>
      <c r="F94" s="34"/>
      <c r="G94" s="34"/>
      <c r="H94" s="272"/>
      <c r="I94" s="82"/>
      <c r="J94" s="35"/>
    </row>
    <row r="95" spans="1:10" s="16" customFormat="1" ht="32.4" x14ac:dyDescent="0.3">
      <c r="A95" s="76" t="s">
        <v>43</v>
      </c>
      <c r="B95" s="75" t="s">
        <v>24</v>
      </c>
      <c r="C95" s="27" t="s">
        <v>35</v>
      </c>
      <c r="D95" s="56" t="s">
        <v>36</v>
      </c>
      <c r="E95" s="26" t="s">
        <v>37</v>
      </c>
      <c r="F95" s="58" t="s">
        <v>38</v>
      </c>
      <c r="G95" s="27" t="s">
        <v>29</v>
      </c>
      <c r="H95" s="117" t="s">
        <v>30</v>
      </c>
      <c r="I95" s="83" t="s">
        <v>19</v>
      </c>
      <c r="J95" s="127" t="s">
        <v>20</v>
      </c>
    </row>
    <row r="96" spans="1:10" s="16" customFormat="1" ht="75" x14ac:dyDescent="0.3">
      <c r="A96" s="78">
        <v>41</v>
      </c>
      <c r="B96" s="164" t="s">
        <v>63</v>
      </c>
      <c r="C96" s="290">
        <v>80000</v>
      </c>
      <c r="D96" s="291">
        <v>39000</v>
      </c>
      <c r="E96" s="290">
        <v>0</v>
      </c>
      <c r="F96" s="291">
        <v>90000</v>
      </c>
      <c r="G96" s="290">
        <f>SUM(C96,F96)</f>
        <v>170000</v>
      </c>
      <c r="H96" s="187" t="s">
        <v>240</v>
      </c>
      <c r="I96" s="188" t="s">
        <v>226</v>
      </c>
      <c r="J96" s="134"/>
    </row>
    <row r="97" spans="1:10" s="4" customFormat="1" ht="75" x14ac:dyDescent="0.3">
      <c r="A97" s="78">
        <v>42</v>
      </c>
      <c r="B97" s="164" t="s">
        <v>64</v>
      </c>
      <c r="C97" s="292">
        <v>40000</v>
      </c>
      <c r="D97" s="293">
        <v>0</v>
      </c>
      <c r="E97" s="294">
        <v>0</v>
      </c>
      <c r="F97" s="295">
        <v>0</v>
      </c>
      <c r="G97" s="296">
        <f>SUM(C97,F97)</f>
        <v>40000</v>
      </c>
      <c r="H97" s="187" t="s">
        <v>227</v>
      </c>
      <c r="I97" s="188" t="s">
        <v>90</v>
      </c>
      <c r="J97" s="134"/>
    </row>
    <row r="98" spans="1:10" ht="18.75" customHeight="1" x14ac:dyDescent="0.3">
      <c r="A98" s="316" t="s">
        <v>31</v>
      </c>
      <c r="B98" s="317"/>
      <c r="C98" s="18">
        <f>SUM(C96:C97)</f>
        <v>120000</v>
      </c>
      <c r="D98" s="57">
        <f>SUM(D96:D97)</f>
        <v>39000</v>
      </c>
      <c r="E98" s="21">
        <f>SUM(E96:E97)</f>
        <v>0</v>
      </c>
      <c r="F98" s="57">
        <f>SUM(F96:F97)</f>
        <v>90000</v>
      </c>
      <c r="G98" s="18">
        <f>SUM(G96:G97)</f>
        <v>210000</v>
      </c>
      <c r="H98" s="88"/>
      <c r="I98" s="22"/>
      <c r="J98" s="130"/>
    </row>
    <row r="99" spans="1:10" ht="19.5" customHeight="1" x14ac:dyDescent="0.3">
      <c r="A99" s="324" t="s">
        <v>32</v>
      </c>
      <c r="B99" s="325"/>
      <c r="C99" s="36"/>
      <c r="D99" s="36"/>
      <c r="E99" s="36"/>
      <c r="F99" s="36"/>
      <c r="G99" s="36"/>
      <c r="H99" s="273"/>
      <c r="I99" s="86"/>
      <c r="J99" s="49"/>
    </row>
    <row r="100" spans="1:10" ht="19.5" customHeight="1" x14ac:dyDescent="0.3">
      <c r="A100" s="326" t="s">
        <v>4</v>
      </c>
      <c r="B100" s="327"/>
      <c r="C100" s="32"/>
      <c r="D100" s="32"/>
      <c r="E100" s="32"/>
      <c r="F100" s="32"/>
      <c r="G100" s="32"/>
      <c r="H100" s="274"/>
      <c r="I100" s="81"/>
      <c r="J100" s="33"/>
    </row>
    <row r="101" spans="1:10" x14ac:dyDescent="0.3">
      <c r="A101" s="322" t="s">
        <v>7</v>
      </c>
      <c r="B101" s="323"/>
      <c r="C101" s="67"/>
      <c r="D101" s="67"/>
      <c r="E101" s="67"/>
      <c r="F101" s="67"/>
      <c r="G101" s="67"/>
      <c r="H101" s="276"/>
      <c r="I101" s="85"/>
      <c r="J101" s="68"/>
    </row>
    <row r="102" spans="1:10" ht="47.4" customHeight="1" x14ac:dyDescent="0.3">
      <c r="A102" s="76" t="s">
        <v>43</v>
      </c>
      <c r="B102" s="75" t="s">
        <v>24</v>
      </c>
      <c r="C102" s="27" t="s">
        <v>35</v>
      </c>
      <c r="D102" s="56" t="s">
        <v>36</v>
      </c>
      <c r="E102" s="26" t="s">
        <v>37</v>
      </c>
      <c r="F102" s="58" t="s">
        <v>38</v>
      </c>
      <c r="G102" s="27" t="s">
        <v>29</v>
      </c>
      <c r="H102" s="117" t="s">
        <v>30</v>
      </c>
      <c r="I102" s="83" t="s">
        <v>19</v>
      </c>
      <c r="J102" s="127" t="s">
        <v>20</v>
      </c>
    </row>
    <row r="103" spans="1:10" ht="92.4" customHeight="1" x14ac:dyDescent="0.3">
      <c r="A103" s="197">
        <v>43</v>
      </c>
      <c r="B103" s="108" t="s">
        <v>109</v>
      </c>
      <c r="C103" s="253">
        <v>45000</v>
      </c>
      <c r="D103" s="264">
        <v>0</v>
      </c>
      <c r="E103" s="265">
        <v>0</v>
      </c>
      <c r="F103" s="254">
        <v>15000</v>
      </c>
      <c r="G103" s="266">
        <f>C103+F103</f>
        <v>60000</v>
      </c>
      <c r="H103" s="267" t="s">
        <v>189</v>
      </c>
      <c r="I103" s="222" t="s">
        <v>145</v>
      </c>
      <c r="J103" s="156"/>
    </row>
    <row r="104" spans="1:10" s="2" customFormat="1" ht="75" x14ac:dyDescent="0.3">
      <c r="A104" s="90">
        <v>44</v>
      </c>
      <c r="B104" s="126" t="s">
        <v>110</v>
      </c>
      <c r="C104" s="103">
        <v>20000</v>
      </c>
      <c r="D104" s="110">
        <v>0</v>
      </c>
      <c r="E104" s="103">
        <v>0</v>
      </c>
      <c r="F104" s="105">
        <v>0</v>
      </c>
      <c r="G104" s="155">
        <f>C104+F104</f>
        <v>20000</v>
      </c>
      <c r="H104" s="122" t="s">
        <v>131</v>
      </c>
      <c r="I104" s="122" t="s">
        <v>171</v>
      </c>
      <c r="J104" s="156"/>
    </row>
    <row r="105" spans="1:10" x14ac:dyDescent="0.3">
      <c r="A105" s="316" t="s">
        <v>31</v>
      </c>
      <c r="B105" s="317"/>
      <c r="C105" s="18">
        <f>SUM(C103:C104)</f>
        <v>65000</v>
      </c>
      <c r="D105" s="21">
        <f>SUM(D103:D104)</f>
        <v>0</v>
      </c>
      <c r="E105" s="18">
        <f>SUM(E103:E104)</f>
        <v>0</v>
      </c>
      <c r="F105" s="20">
        <f>SUM(F103:F104)</f>
        <v>15000</v>
      </c>
      <c r="G105" s="71">
        <f>SUM(G103:G104)</f>
        <v>80000</v>
      </c>
      <c r="H105" s="99"/>
      <c r="I105" s="98"/>
      <c r="J105" s="130"/>
    </row>
    <row r="106" spans="1:10" x14ac:dyDescent="0.3">
      <c r="A106" s="324" t="s">
        <v>32</v>
      </c>
      <c r="B106" s="325"/>
      <c r="C106" s="36"/>
      <c r="D106" s="36"/>
      <c r="E106" s="36"/>
      <c r="F106" s="36"/>
      <c r="G106" s="36"/>
      <c r="H106" s="273"/>
      <c r="I106" s="86"/>
      <c r="J106" s="49"/>
    </row>
    <row r="107" spans="1:10" x14ac:dyDescent="0.3">
      <c r="A107" s="326" t="s">
        <v>4</v>
      </c>
      <c r="B107" s="327"/>
      <c r="C107" s="32"/>
      <c r="D107" s="32"/>
      <c r="E107" s="32"/>
      <c r="F107" s="32"/>
      <c r="G107" s="32"/>
      <c r="H107" s="274"/>
      <c r="I107" s="81"/>
      <c r="J107" s="33"/>
    </row>
    <row r="108" spans="1:10" x14ac:dyDescent="0.3">
      <c r="A108" s="322" t="s">
        <v>8</v>
      </c>
      <c r="B108" s="323"/>
      <c r="C108" s="34"/>
      <c r="D108" s="34"/>
      <c r="E108" s="34"/>
      <c r="F108" s="34"/>
      <c r="G108" s="34"/>
      <c r="H108" s="272"/>
      <c r="I108" s="82"/>
      <c r="J108" s="35"/>
    </row>
    <row r="109" spans="1:10" s="14" customFormat="1" ht="45.6" customHeight="1" x14ac:dyDescent="0.3">
      <c r="A109" s="76" t="s">
        <v>43</v>
      </c>
      <c r="B109" s="75" t="s">
        <v>24</v>
      </c>
      <c r="C109" s="27" t="s">
        <v>35</v>
      </c>
      <c r="D109" s="56" t="s">
        <v>36</v>
      </c>
      <c r="E109" s="26" t="s">
        <v>37</v>
      </c>
      <c r="F109" s="58" t="s">
        <v>38</v>
      </c>
      <c r="G109" s="27" t="s">
        <v>29</v>
      </c>
      <c r="H109" s="117" t="s">
        <v>30</v>
      </c>
      <c r="I109" s="83" t="s">
        <v>19</v>
      </c>
      <c r="J109" s="127" t="s">
        <v>20</v>
      </c>
    </row>
    <row r="110" spans="1:10" s="14" customFormat="1" ht="110.4" customHeight="1" x14ac:dyDescent="0.3">
      <c r="A110" s="92">
        <v>45</v>
      </c>
      <c r="B110" s="125" t="s">
        <v>94</v>
      </c>
      <c r="C110" s="103">
        <v>0</v>
      </c>
      <c r="D110" s="110">
        <v>0</v>
      </c>
      <c r="E110" s="103">
        <v>0</v>
      </c>
      <c r="F110" s="110">
        <v>30000</v>
      </c>
      <c r="G110" s="103">
        <f>F110</f>
        <v>30000</v>
      </c>
      <c r="H110" s="256" t="s">
        <v>190</v>
      </c>
      <c r="I110" s="222" t="s">
        <v>147</v>
      </c>
      <c r="J110" s="165"/>
    </row>
    <row r="111" spans="1:10" s="14" customFormat="1" ht="111.6" customHeight="1" x14ac:dyDescent="0.3">
      <c r="A111" s="92">
        <v>46</v>
      </c>
      <c r="B111" s="125" t="s">
        <v>146</v>
      </c>
      <c r="C111" s="103">
        <v>44000</v>
      </c>
      <c r="D111" s="110">
        <v>0</v>
      </c>
      <c r="E111" s="103">
        <v>0</v>
      </c>
      <c r="F111" s="110">
        <v>36000</v>
      </c>
      <c r="G111" s="103">
        <f>C111+F111</f>
        <v>80000</v>
      </c>
      <c r="H111" s="259" t="s">
        <v>191</v>
      </c>
      <c r="I111" s="222" t="s">
        <v>148</v>
      </c>
      <c r="J111" s="165"/>
    </row>
    <row r="112" spans="1:10" s="14" customFormat="1" ht="113.4" customHeight="1" x14ac:dyDescent="0.3">
      <c r="A112" s="92">
        <v>47</v>
      </c>
      <c r="B112" s="125" t="s">
        <v>112</v>
      </c>
      <c r="C112" s="103">
        <v>65000</v>
      </c>
      <c r="D112" s="110">
        <v>0</v>
      </c>
      <c r="E112" s="103">
        <v>0</v>
      </c>
      <c r="F112" s="110">
        <v>125000</v>
      </c>
      <c r="G112" s="103">
        <f>SUM(C112:F112)</f>
        <v>190000</v>
      </c>
      <c r="H112" s="259" t="s">
        <v>192</v>
      </c>
      <c r="I112" s="222" t="s">
        <v>149</v>
      </c>
      <c r="J112" s="165"/>
    </row>
    <row r="113" spans="1:10" s="14" customFormat="1" ht="67.8" customHeight="1" x14ac:dyDescent="0.3">
      <c r="A113" s="92">
        <v>48</v>
      </c>
      <c r="B113" s="125" t="s">
        <v>113</v>
      </c>
      <c r="C113" s="103">
        <v>130000</v>
      </c>
      <c r="D113" s="110">
        <v>0</v>
      </c>
      <c r="E113" s="103">
        <v>0</v>
      </c>
      <c r="F113" s="110">
        <v>0</v>
      </c>
      <c r="G113" s="103">
        <f>SUM(C113:F113)</f>
        <v>130000</v>
      </c>
      <c r="H113" s="259" t="s">
        <v>193</v>
      </c>
      <c r="I113" s="222" t="s">
        <v>150</v>
      </c>
      <c r="J113" s="165"/>
    </row>
    <row r="114" spans="1:10" s="2" customFormat="1" ht="62.4" customHeight="1" x14ac:dyDescent="0.3">
      <c r="A114" s="78">
        <v>49</v>
      </c>
      <c r="B114" s="124" t="s">
        <v>114</v>
      </c>
      <c r="C114" s="103">
        <v>20000</v>
      </c>
      <c r="D114" s="110">
        <v>0</v>
      </c>
      <c r="E114" s="103">
        <v>0</v>
      </c>
      <c r="F114" s="110">
        <v>0</v>
      </c>
      <c r="G114" s="103">
        <f t="shared" ref="G114" si="4">C114+F114</f>
        <v>20000</v>
      </c>
      <c r="H114" s="166" t="s">
        <v>177</v>
      </c>
      <c r="I114" s="122" t="s">
        <v>103</v>
      </c>
      <c r="J114" s="157"/>
    </row>
    <row r="115" spans="1:10" x14ac:dyDescent="0.3">
      <c r="A115" s="316" t="s">
        <v>31</v>
      </c>
      <c r="B115" s="317"/>
      <c r="C115" s="18">
        <f>SUM(C110:C114)</f>
        <v>259000</v>
      </c>
      <c r="D115" s="57">
        <f>SUM(D110:D114)</f>
        <v>0</v>
      </c>
      <c r="E115" s="21">
        <f>SUM(E110:E114)</f>
        <v>0</v>
      </c>
      <c r="F115" s="57">
        <f>SUM(F110:F114)</f>
        <v>191000</v>
      </c>
      <c r="G115" s="18">
        <f>SUM(G110:G114)</f>
        <v>450000</v>
      </c>
      <c r="H115" s="88"/>
      <c r="I115" s="22"/>
      <c r="J115" s="130"/>
    </row>
    <row r="116" spans="1:10" s="11" customFormat="1" ht="21.75" customHeight="1" x14ac:dyDescent="0.3">
      <c r="A116" s="324" t="s">
        <v>9</v>
      </c>
      <c r="B116" s="325"/>
      <c r="C116" s="36"/>
      <c r="D116" s="36"/>
      <c r="E116" s="36"/>
      <c r="F116" s="36"/>
      <c r="G116" s="36"/>
      <c r="H116" s="273"/>
      <c r="I116" s="86"/>
      <c r="J116" s="49"/>
    </row>
    <row r="117" spans="1:10" x14ac:dyDescent="0.3">
      <c r="A117" s="320" t="s">
        <v>10</v>
      </c>
      <c r="B117" s="321"/>
      <c r="C117" s="31">
        <f>C125+C133</f>
        <v>414198</v>
      </c>
      <c r="D117" s="31">
        <f>D125+D133</f>
        <v>35400</v>
      </c>
      <c r="E117" s="31">
        <f>E125+E133</f>
        <v>20000</v>
      </c>
      <c r="F117" s="31">
        <f>F125+F133</f>
        <v>395072</v>
      </c>
      <c r="G117" s="31"/>
      <c r="H117" s="148"/>
      <c r="I117" s="149"/>
      <c r="J117" s="150"/>
    </row>
    <row r="118" spans="1:10" x14ac:dyDescent="0.3">
      <c r="A118" s="322" t="s">
        <v>11</v>
      </c>
      <c r="B118" s="323"/>
      <c r="C118" s="34"/>
      <c r="D118" s="34"/>
      <c r="E118" s="34"/>
      <c r="F118" s="34"/>
      <c r="G118" s="34"/>
      <c r="H118" s="272"/>
      <c r="I118" s="82"/>
      <c r="J118" s="35"/>
    </row>
    <row r="119" spans="1:10" ht="54.6" customHeight="1" x14ac:dyDescent="0.3">
      <c r="A119" s="76" t="s">
        <v>43</v>
      </c>
      <c r="B119" s="75" t="s">
        <v>24</v>
      </c>
      <c r="C119" s="27" t="s">
        <v>35</v>
      </c>
      <c r="D119" s="56" t="s">
        <v>36</v>
      </c>
      <c r="E119" s="24" t="s">
        <v>37</v>
      </c>
      <c r="F119" s="66" t="s">
        <v>38</v>
      </c>
      <c r="G119" s="27" t="s">
        <v>29</v>
      </c>
      <c r="H119" s="117" t="s">
        <v>30</v>
      </c>
      <c r="I119" s="83" t="s">
        <v>19</v>
      </c>
      <c r="J119" s="127" t="s">
        <v>20</v>
      </c>
    </row>
    <row r="120" spans="1:10" s="17" customFormat="1" ht="351.6" customHeight="1" x14ac:dyDescent="0.3">
      <c r="A120" s="194">
        <v>50</v>
      </c>
      <c r="B120" s="310" t="s">
        <v>71</v>
      </c>
      <c r="C120" s="201">
        <v>97040</v>
      </c>
      <c r="D120" s="202">
        <v>0</v>
      </c>
      <c r="E120" s="203">
        <v>0</v>
      </c>
      <c r="F120" s="114">
        <f>74100-6000+10000</f>
        <v>78100</v>
      </c>
      <c r="G120" s="311">
        <f>C120+F120</f>
        <v>175140</v>
      </c>
      <c r="H120" s="220" t="s">
        <v>164</v>
      </c>
      <c r="I120" s="220" t="s">
        <v>139</v>
      </c>
      <c r="J120" s="221"/>
    </row>
    <row r="121" spans="1:10" s="17" customFormat="1" ht="180.6" customHeight="1" x14ac:dyDescent="0.3">
      <c r="A121" s="90">
        <v>51</v>
      </c>
      <c r="B121" s="312" t="s">
        <v>107</v>
      </c>
      <c r="C121" s="297">
        <v>60000</v>
      </c>
      <c r="D121" s="298">
        <v>0</v>
      </c>
      <c r="E121" s="299">
        <v>0</v>
      </c>
      <c r="F121" s="300">
        <v>20000</v>
      </c>
      <c r="G121" s="109">
        <f>SUM(C121,F121)</f>
        <v>80000</v>
      </c>
      <c r="H121" s="246" t="s">
        <v>228</v>
      </c>
      <c r="I121" s="236" t="s">
        <v>108</v>
      </c>
      <c r="J121" s="134"/>
    </row>
    <row r="122" spans="1:10" s="17" customFormat="1" ht="72.599999999999994" customHeight="1" x14ac:dyDescent="0.3">
      <c r="A122" s="90">
        <v>52</v>
      </c>
      <c r="B122" s="164" t="s">
        <v>65</v>
      </c>
      <c r="C122" s="297">
        <v>20000</v>
      </c>
      <c r="D122" s="298">
        <v>0</v>
      </c>
      <c r="E122" s="299">
        <v>0</v>
      </c>
      <c r="F122" s="300">
        <v>0</v>
      </c>
      <c r="G122" s="109">
        <f t="shared" ref="G122:G123" si="5">SUM(C122,F122)</f>
        <v>20000</v>
      </c>
      <c r="H122" s="246" t="s">
        <v>135</v>
      </c>
      <c r="I122" s="236" t="s">
        <v>136</v>
      </c>
      <c r="J122" s="134"/>
    </row>
    <row r="123" spans="1:10" s="17" customFormat="1" ht="130.80000000000001" customHeight="1" x14ac:dyDescent="0.3">
      <c r="A123" s="90">
        <v>53</v>
      </c>
      <c r="B123" s="164" t="s">
        <v>66</v>
      </c>
      <c r="C123" s="297">
        <v>159058</v>
      </c>
      <c r="D123" s="298">
        <v>0</v>
      </c>
      <c r="E123" s="299">
        <v>0</v>
      </c>
      <c r="F123" s="300">
        <v>182996</v>
      </c>
      <c r="G123" s="301">
        <f t="shared" si="5"/>
        <v>342054</v>
      </c>
      <c r="H123" s="246" t="s">
        <v>229</v>
      </c>
      <c r="I123" s="236" t="s">
        <v>91</v>
      </c>
      <c r="J123" s="134"/>
    </row>
    <row r="124" spans="1:10" s="5" customFormat="1" ht="60" x14ac:dyDescent="0.3">
      <c r="A124" s="234">
        <v>54</v>
      </c>
      <c r="B124" s="241" t="s">
        <v>115</v>
      </c>
      <c r="C124" s="242">
        <v>0</v>
      </c>
      <c r="D124" s="243">
        <v>0</v>
      </c>
      <c r="E124" s="242">
        <v>0</v>
      </c>
      <c r="F124" s="210">
        <v>23400</v>
      </c>
      <c r="G124" s="211">
        <f>C124+F124</f>
        <v>23400</v>
      </c>
      <c r="H124" s="244" t="s">
        <v>132</v>
      </c>
      <c r="I124" s="244" t="s">
        <v>104</v>
      </c>
      <c r="J124" s="245"/>
    </row>
    <row r="125" spans="1:10" x14ac:dyDescent="0.3">
      <c r="A125" s="316" t="s">
        <v>31</v>
      </c>
      <c r="B125" s="317"/>
      <c r="C125" s="18">
        <f>SUM(C120:C124)</f>
        <v>336098</v>
      </c>
      <c r="D125" s="57">
        <f>SUM(D120:D124)</f>
        <v>0</v>
      </c>
      <c r="E125" s="18">
        <f>SUM(E120:E124)</f>
        <v>0</v>
      </c>
      <c r="F125" s="69">
        <f>SUM(F120:F124)</f>
        <v>304496</v>
      </c>
      <c r="G125" s="18">
        <f>SUM(G120:G124)</f>
        <v>640594</v>
      </c>
      <c r="H125" s="88"/>
      <c r="I125" s="22"/>
      <c r="J125" s="130"/>
    </row>
    <row r="126" spans="1:10" x14ac:dyDescent="0.3">
      <c r="A126" s="324" t="s">
        <v>9</v>
      </c>
      <c r="B126" s="325"/>
      <c r="C126" s="36"/>
      <c r="D126" s="36"/>
      <c r="E126" s="36"/>
      <c r="F126" s="36"/>
      <c r="G126" s="36"/>
      <c r="H126" s="273"/>
      <c r="I126" s="86"/>
      <c r="J126" s="49"/>
    </row>
    <row r="127" spans="1:10" x14ac:dyDescent="0.3">
      <c r="A127" s="326" t="s">
        <v>10</v>
      </c>
      <c r="B127" s="327"/>
      <c r="C127" s="32"/>
      <c r="D127" s="32"/>
      <c r="E127" s="32"/>
      <c r="F127" s="32"/>
      <c r="G127" s="32"/>
      <c r="H127" s="274"/>
      <c r="I127" s="81"/>
      <c r="J127" s="33"/>
    </row>
    <row r="128" spans="1:10" x14ac:dyDescent="0.3">
      <c r="A128" s="322" t="s">
        <v>12</v>
      </c>
      <c r="B128" s="323"/>
      <c r="C128" s="34"/>
      <c r="D128" s="34"/>
      <c r="E128" s="34"/>
      <c r="F128" s="34"/>
      <c r="G128" s="34"/>
      <c r="H128" s="272"/>
      <c r="I128" s="82"/>
      <c r="J128" s="35"/>
    </row>
    <row r="129" spans="1:10" s="14" customFormat="1" ht="48" customHeight="1" x14ac:dyDescent="0.3">
      <c r="A129" s="76" t="s">
        <v>43</v>
      </c>
      <c r="B129" s="75" t="s">
        <v>24</v>
      </c>
      <c r="C129" s="28" t="s">
        <v>35</v>
      </c>
      <c r="D129" s="56" t="s">
        <v>36</v>
      </c>
      <c r="E129" s="24" t="s">
        <v>37</v>
      </c>
      <c r="F129" s="66" t="s">
        <v>38</v>
      </c>
      <c r="G129" s="27" t="s">
        <v>29</v>
      </c>
      <c r="H129" s="117" t="s">
        <v>30</v>
      </c>
      <c r="I129" s="83" t="s">
        <v>19</v>
      </c>
      <c r="J129" s="127" t="s">
        <v>20</v>
      </c>
    </row>
    <row r="130" spans="1:10" s="14" customFormat="1" ht="121.8" customHeight="1" x14ac:dyDescent="0.3">
      <c r="A130" s="92">
        <v>55</v>
      </c>
      <c r="B130" s="167" t="s">
        <v>250</v>
      </c>
      <c r="C130" s="110">
        <v>53500</v>
      </c>
      <c r="D130" s="111">
        <v>30000</v>
      </c>
      <c r="E130" s="103">
        <v>20000</v>
      </c>
      <c r="F130" s="106">
        <v>8000</v>
      </c>
      <c r="G130" s="103">
        <f>C130+F130</f>
        <v>61500</v>
      </c>
      <c r="H130" s="113" t="s">
        <v>241</v>
      </c>
      <c r="I130" s="100" t="s">
        <v>242</v>
      </c>
      <c r="J130" s="91" t="s">
        <v>122</v>
      </c>
    </row>
    <row r="131" spans="1:10" s="14" customFormat="1" ht="184.2" customHeight="1" x14ac:dyDescent="0.3">
      <c r="A131" s="92">
        <v>56</v>
      </c>
      <c r="B131" s="122" t="s">
        <v>54</v>
      </c>
      <c r="C131" s="110">
        <v>0</v>
      </c>
      <c r="D131" s="111">
        <v>0</v>
      </c>
      <c r="E131" s="103">
        <v>0</v>
      </c>
      <c r="F131" s="106">
        <f>66000-4000+20576</f>
        <v>82576</v>
      </c>
      <c r="G131" s="103">
        <f>C131+F131</f>
        <v>82576</v>
      </c>
      <c r="H131" s="113" t="s">
        <v>165</v>
      </c>
      <c r="I131" s="100" t="s">
        <v>121</v>
      </c>
      <c r="J131" s="91"/>
    </row>
    <row r="132" spans="1:10" s="2" customFormat="1" ht="97.2" customHeight="1" x14ac:dyDescent="0.3">
      <c r="A132" s="78">
        <v>57</v>
      </c>
      <c r="B132" s="108" t="s">
        <v>70</v>
      </c>
      <c r="C132" s="103">
        <v>24600</v>
      </c>
      <c r="D132" s="110">
        <v>5400</v>
      </c>
      <c r="E132" s="103">
        <v>0</v>
      </c>
      <c r="F132" s="105">
        <v>0</v>
      </c>
      <c r="G132" s="155">
        <f>C132+F132</f>
        <v>24600</v>
      </c>
      <c r="H132" s="122" t="s">
        <v>133</v>
      </c>
      <c r="I132" s="122" t="s">
        <v>171</v>
      </c>
      <c r="J132" s="91"/>
    </row>
    <row r="133" spans="1:10" x14ac:dyDescent="0.3">
      <c r="A133" s="316" t="s">
        <v>31</v>
      </c>
      <c r="B133" s="317"/>
      <c r="C133" s="21">
        <f>SUM(C130:C132)</f>
        <v>78100</v>
      </c>
      <c r="D133" s="57">
        <f>SUM(D130:D132)</f>
        <v>35400</v>
      </c>
      <c r="E133" s="18">
        <f>SUM(E130:E132)</f>
        <v>20000</v>
      </c>
      <c r="F133" s="69">
        <f>SUM(F130:F132)</f>
        <v>90576</v>
      </c>
      <c r="G133" s="18">
        <f>SUM(G130:G132)</f>
        <v>168676</v>
      </c>
      <c r="H133" s="175"/>
      <c r="I133" s="22"/>
      <c r="J133" s="130"/>
    </row>
    <row r="134" spans="1:10" x14ac:dyDescent="0.3">
      <c r="A134" s="324" t="s">
        <v>9</v>
      </c>
      <c r="B134" s="325"/>
      <c r="C134" s="36"/>
      <c r="D134" s="36"/>
      <c r="E134" s="36"/>
      <c r="F134" s="36"/>
      <c r="G134" s="36"/>
      <c r="H134" s="273"/>
      <c r="I134" s="86"/>
      <c r="J134" s="49"/>
    </row>
    <row r="135" spans="1:10" x14ac:dyDescent="0.3">
      <c r="A135" s="328" t="s">
        <v>49</v>
      </c>
      <c r="B135" s="329"/>
      <c r="C135" s="139">
        <f>C143</f>
        <v>505000</v>
      </c>
      <c r="D135" s="139">
        <f>D143</f>
        <v>0</v>
      </c>
      <c r="E135" s="139">
        <f>E143</f>
        <v>0</v>
      </c>
      <c r="F135" s="139">
        <f>F143</f>
        <v>540000</v>
      </c>
      <c r="G135" s="31"/>
      <c r="H135" s="140"/>
      <c r="I135" s="141"/>
      <c r="J135" s="142"/>
    </row>
    <row r="136" spans="1:10" x14ac:dyDescent="0.3">
      <c r="A136" s="322" t="s">
        <v>50</v>
      </c>
      <c r="B136" s="323"/>
      <c r="C136" s="34"/>
      <c r="D136" s="34"/>
      <c r="E136" s="34"/>
      <c r="F136" s="34"/>
      <c r="G136" s="34"/>
      <c r="H136" s="272"/>
      <c r="I136" s="82"/>
      <c r="J136" s="35"/>
    </row>
    <row r="137" spans="1:10" s="14" customFormat="1" ht="49.8" customHeight="1" x14ac:dyDescent="0.3">
      <c r="A137" s="76" t="s">
        <v>43</v>
      </c>
      <c r="B137" s="75" t="s">
        <v>24</v>
      </c>
      <c r="C137" s="27" t="s">
        <v>35</v>
      </c>
      <c r="D137" s="56" t="s">
        <v>36</v>
      </c>
      <c r="E137" s="26" t="s">
        <v>37</v>
      </c>
      <c r="F137" s="58" t="s">
        <v>38</v>
      </c>
      <c r="G137" s="27" t="s">
        <v>29</v>
      </c>
      <c r="H137" s="117" t="s">
        <v>30</v>
      </c>
      <c r="I137" s="83" t="s">
        <v>19</v>
      </c>
      <c r="J137" s="127" t="s">
        <v>20</v>
      </c>
    </row>
    <row r="138" spans="1:10" s="79" customFormat="1" ht="165" x14ac:dyDescent="0.3">
      <c r="A138" s="247">
        <v>58</v>
      </c>
      <c r="B138" s="248" t="s">
        <v>157</v>
      </c>
      <c r="C138" s="103">
        <v>35000</v>
      </c>
      <c r="D138" s="110">
        <v>0</v>
      </c>
      <c r="E138" s="103">
        <v>0</v>
      </c>
      <c r="F138" s="105">
        <v>40000</v>
      </c>
      <c r="G138" s="155">
        <f>SUM(C138,F138)</f>
        <v>75000</v>
      </c>
      <c r="H138" s="184" t="s">
        <v>230</v>
      </c>
      <c r="I138" s="184" t="s">
        <v>231</v>
      </c>
      <c r="J138" s="249"/>
    </row>
    <row r="139" spans="1:10" s="14" customFormat="1" ht="150" x14ac:dyDescent="0.3">
      <c r="A139" s="78">
        <v>59</v>
      </c>
      <c r="B139" s="200" t="s">
        <v>158</v>
      </c>
      <c r="C139" s="103">
        <v>100000</v>
      </c>
      <c r="D139" s="110">
        <v>0</v>
      </c>
      <c r="E139" s="103">
        <v>0</v>
      </c>
      <c r="F139" s="105">
        <v>160000</v>
      </c>
      <c r="G139" s="155">
        <f t="shared" ref="G139:G141" si="6">SUM(C139,F139)</f>
        <v>260000</v>
      </c>
      <c r="H139" s="233" t="s">
        <v>232</v>
      </c>
      <c r="I139" s="233" t="s">
        <v>233</v>
      </c>
      <c r="J139" s="136"/>
    </row>
    <row r="140" spans="1:10" s="14" customFormat="1" ht="60" x14ac:dyDescent="0.3">
      <c r="A140" s="78">
        <v>60</v>
      </c>
      <c r="B140" s="164" t="s">
        <v>159</v>
      </c>
      <c r="C140" s="103">
        <v>30000</v>
      </c>
      <c r="D140" s="110">
        <v>0</v>
      </c>
      <c r="E140" s="103">
        <v>0</v>
      </c>
      <c r="F140" s="105">
        <v>60000</v>
      </c>
      <c r="G140" s="155">
        <f t="shared" si="6"/>
        <v>90000</v>
      </c>
      <c r="H140" s="250" t="s">
        <v>234</v>
      </c>
      <c r="I140" s="236" t="s">
        <v>92</v>
      </c>
      <c r="J140" s="158"/>
    </row>
    <row r="141" spans="1:10" s="14" customFormat="1" ht="240" x14ac:dyDescent="0.3">
      <c r="A141" s="78">
        <v>61</v>
      </c>
      <c r="B141" s="116" t="s">
        <v>160</v>
      </c>
      <c r="C141" s="103">
        <v>240000</v>
      </c>
      <c r="D141" s="110">
        <v>0</v>
      </c>
      <c r="E141" s="103">
        <v>0</v>
      </c>
      <c r="F141" s="105">
        <v>230000</v>
      </c>
      <c r="G141" s="155">
        <f t="shared" si="6"/>
        <v>470000</v>
      </c>
      <c r="H141" s="313" t="s">
        <v>235</v>
      </c>
      <c r="I141" s="236" t="s">
        <v>93</v>
      </c>
      <c r="J141" s="91"/>
    </row>
    <row r="142" spans="1:10" s="6" customFormat="1" ht="60" x14ac:dyDescent="0.3">
      <c r="A142" s="78">
        <v>62</v>
      </c>
      <c r="B142" s="199" t="s">
        <v>161</v>
      </c>
      <c r="C142" s="110">
        <v>100000</v>
      </c>
      <c r="D142" s="111">
        <v>0</v>
      </c>
      <c r="E142" s="110">
        <v>0</v>
      </c>
      <c r="F142" s="111">
        <v>50000</v>
      </c>
      <c r="G142" s="103">
        <f t="shared" ref="G142" si="7">C142+F142</f>
        <v>150000</v>
      </c>
      <c r="H142" s="182" t="s">
        <v>134</v>
      </c>
      <c r="I142" s="176" t="s">
        <v>169</v>
      </c>
      <c r="J142" s="134"/>
    </row>
    <row r="143" spans="1:10" x14ac:dyDescent="0.3">
      <c r="A143" s="316" t="s">
        <v>31</v>
      </c>
      <c r="B143" s="330"/>
      <c r="C143" s="18">
        <f>SUM(C138:C142)</f>
        <v>505000</v>
      </c>
      <c r="D143" s="57">
        <f>SUM(D138:D142)</f>
        <v>0</v>
      </c>
      <c r="E143" s="21">
        <f>SUM(E138:E142)</f>
        <v>0</v>
      </c>
      <c r="F143" s="57">
        <f>SUM(F138:F142)</f>
        <v>540000</v>
      </c>
      <c r="G143" s="18">
        <f>SUM(G138:G142)</f>
        <v>1045000</v>
      </c>
      <c r="H143" s="99"/>
      <c r="I143" s="98"/>
      <c r="J143" s="130"/>
    </row>
    <row r="144" spans="1:10" x14ac:dyDescent="0.3">
      <c r="A144" s="324" t="s">
        <v>13</v>
      </c>
      <c r="B144" s="325"/>
      <c r="C144" s="36"/>
      <c r="D144" s="36"/>
      <c r="E144" s="36"/>
      <c r="F144" s="36"/>
      <c r="G144" s="36"/>
      <c r="H144" s="273"/>
      <c r="I144" s="86"/>
      <c r="J144" s="49"/>
    </row>
    <row r="145" spans="1:10" x14ac:dyDescent="0.3">
      <c r="A145" s="320" t="s">
        <v>14</v>
      </c>
      <c r="B145" s="321"/>
      <c r="C145" s="31">
        <f>C153+C160</f>
        <v>116227</v>
      </c>
      <c r="D145" s="31">
        <f>D153+D160</f>
        <v>0</v>
      </c>
      <c r="E145" s="31">
        <f>E153+E160</f>
        <v>0</v>
      </c>
      <c r="F145" s="31">
        <f>F153+F160</f>
        <v>231250</v>
      </c>
      <c r="G145" s="31"/>
      <c r="H145" s="140"/>
      <c r="I145" s="141"/>
      <c r="J145" s="142"/>
    </row>
    <row r="146" spans="1:10" x14ac:dyDescent="0.3">
      <c r="A146" s="322" t="s">
        <v>15</v>
      </c>
      <c r="B146" s="323"/>
      <c r="C146" s="34"/>
      <c r="D146" s="34"/>
      <c r="E146" s="34"/>
      <c r="F146" s="34"/>
      <c r="G146" s="34"/>
      <c r="H146" s="272"/>
      <c r="I146" s="82"/>
      <c r="J146" s="35"/>
    </row>
    <row r="147" spans="1:10" s="14" customFormat="1" ht="73.95" customHeight="1" x14ac:dyDescent="0.3">
      <c r="A147" s="76" t="s">
        <v>43</v>
      </c>
      <c r="B147" s="75" t="s">
        <v>24</v>
      </c>
      <c r="C147" s="27" t="s">
        <v>35</v>
      </c>
      <c r="D147" s="56" t="s">
        <v>36</v>
      </c>
      <c r="E147" s="24" t="s">
        <v>37</v>
      </c>
      <c r="F147" s="66" t="s">
        <v>38</v>
      </c>
      <c r="G147" s="27" t="s">
        <v>29</v>
      </c>
      <c r="H147" s="117" t="s">
        <v>30</v>
      </c>
      <c r="I147" s="83" t="s">
        <v>19</v>
      </c>
      <c r="J147" s="127" t="s">
        <v>20</v>
      </c>
    </row>
    <row r="148" spans="1:10" s="14" customFormat="1" ht="58.95" customHeight="1" x14ac:dyDescent="0.3">
      <c r="A148" s="92">
        <v>63</v>
      </c>
      <c r="B148" s="120" t="s">
        <v>48</v>
      </c>
      <c r="C148" s="110">
        <f>21500-10000</f>
        <v>11500</v>
      </c>
      <c r="D148" s="111">
        <v>0</v>
      </c>
      <c r="E148" s="103">
        <v>0</v>
      </c>
      <c r="F148" s="106">
        <v>0</v>
      </c>
      <c r="G148" s="103">
        <f>C148+F148</f>
        <v>11500</v>
      </c>
      <c r="H148" s="113" t="s">
        <v>83</v>
      </c>
      <c r="I148" s="100" t="s">
        <v>98</v>
      </c>
      <c r="J148" s="135"/>
    </row>
    <row r="149" spans="1:10" s="14" customFormat="1" ht="49.2" customHeight="1" x14ac:dyDescent="0.3">
      <c r="A149" s="78">
        <v>64</v>
      </c>
      <c r="B149" s="163" t="s">
        <v>72</v>
      </c>
      <c r="C149" s="110">
        <v>10000</v>
      </c>
      <c r="D149" s="111">
        <v>0</v>
      </c>
      <c r="E149" s="103">
        <v>0</v>
      </c>
      <c r="F149" s="106">
        <v>0</v>
      </c>
      <c r="G149" s="103">
        <f>SUM(C149,F149)</f>
        <v>10000</v>
      </c>
      <c r="H149" s="187" t="s">
        <v>236</v>
      </c>
      <c r="I149" s="188" t="s">
        <v>237</v>
      </c>
      <c r="J149" s="135"/>
    </row>
    <row r="150" spans="1:10" s="14" customFormat="1" ht="92.4" customHeight="1" x14ac:dyDescent="0.3">
      <c r="A150" s="78">
        <v>65</v>
      </c>
      <c r="B150" s="100" t="s">
        <v>125</v>
      </c>
      <c r="C150" s="110">
        <v>0</v>
      </c>
      <c r="D150" s="111">
        <v>0</v>
      </c>
      <c r="E150" s="103">
        <v>0</v>
      </c>
      <c r="F150" s="106">
        <v>50000</v>
      </c>
      <c r="G150" s="103">
        <f>SUM(C150,F150)</f>
        <v>50000</v>
      </c>
      <c r="H150" s="259" t="s">
        <v>194</v>
      </c>
      <c r="I150" s="222" t="s">
        <v>151</v>
      </c>
      <c r="J150" s="135"/>
    </row>
    <row r="151" spans="1:10" s="14" customFormat="1" ht="150.6" customHeight="1" x14ac:dyDescent="0.3">
      <c r="A151" s="78">
        <v>66</v>
      </c>
      <c r="B151" s="171" t="s">
        <v>77</v>
      </c>
      <c r="C151" s="104">
        <v>26000</v>
      </c>
      <c r="D151" s="268">
        <v>0</v>
      </c>
      <c r="E151" s="269">
        <v>0</v>
      </c>
      <c r="F151" s="271">
        <v>54000</v>
      </c>
      <c r="G151" s="270">
        <f>SUM(C151,F151)</f>
        <v>80000</v>
      </c>
      <c r="H151" s="343" t="s">
        <v>251</v>
      </c>
      <c r="I151" s="224" t="s">
        <v>152</v>
      </c>
      <c r="J151" s="134"/>
    </row>
    <row r="152" spans="1:10" s="6" customFormat="1" ht="135" x14ac:dyDescent="0.3">
      <c r="A152" s="78">
        <v>67</v>
      </c>
      <c r="B152" s="171" t="s">
        <v>78</v>
      </c>
      <c r="C152" s="104">
        <v>11000</v>
      </c>
      <c r="D152" s="212">
        <v>0</v>
      </c>
      <c r="E152" s="213">
        <v>0</v>
      </c>
      <c r="F152" s="214">
        <v>46154</v>
      </c>
      <c r="G152" s="215">
        <f>SUM(C152:F152)</f>
        <v>57154</v>
      </c>
      <c r="H152" s="259" t="s">
        <v>195</v>
      </c>
      <c r="I152" s="222" t="s">
        <v>153</v>
      </c>
      <c r="J152" s="134"/>
    </row>
    <row r="153" spans="1:10" x14ac:dyDescent="0.3">
      <c r="A153" s="316" t="s">
        <v>31</v>
      </c>
      <c r="B153" s="317"/>
      <c r="C153" s="18">
        <f>SUM(C148:C152)</f>
        <v>58500</v>
      </c>
      <c r="D153" s="57">
        <f>SUM(D148:D152)</f>
        <v>0</v>
      </c>
      <c r="E153" s="18">
        <f>SUM(E148:E152)</f>
        <v>0</v>
      </c>
      <c r="F153" s="69">
        <f>SUM(F148:F152)</f>
        <v>150154</v>
      </c>
      <c r="G153" s="18">
        <f>SUM(G148:G152)</f>
        <v>208654</v>
      </c>
      <c r="H153" s="88"/>
      <c r="I153" s="22"/>
      <c r="J153" s="130"/>
    </row>
    <row r="154" spans="1:10" x14ac:dyDescent="0.3">
      <c r="A154" s="324" t="s">
        <v>13</v>
      </c>
      <c r="B154" s="325"/>
      <c r="C154" s="36"/>
      <c r="D154" s="36"/>
      <c r="E154" s="36"/>
      <c r="F154" s="36"/>
      <c r="G154" s="36"/>
      <c r="H154" s="273"/>
      <c r="I154" s="86"/>
      <c r="J154" s="49"/>
    </row>
    <row r="155" spans="1:10" x14ac:dyDescent="0.3">
      <c r="A155" s="326" t="s">
        <v>14</v>
      </c>
      <c r="B155" s="327"/>
      <c r="C155" s="32"/>
      <c r="D155" s="32"/>
      <c r="E155" s="32"/>
      <c r="F155" s="32"/>
      <c r="G155" s="32"/>
      <c r="H155" s="274"/>
      <c r="I155" s="81"/>
      <c r="J155" s="33"/>
    </row>
    <row r="156" spans="1:10" x14ac:dyDescent="0.3">
      <c r="A156" s="322" t="s">
        <v>16</v>
      </c>
      <c r="B156" s="323"/>
      <c r="C156" s="34"/>
      <c r="D156" s="34"/>
      <c r="E156" s="34"/>
      <c r="F156" s="34"/>
      <c r="G156" s="34"/>
      <c r="H156" s="272"/>
      <c r="I156" s="82"/>
      <c r="J156" s="35"/>
    </row>
    <row r="157" spans="1:10" s="123" customFormat="1" ht="58.95" customHeight="1" x14ac:dyDescent="0.3">
      <c r="A157" s="76" t="s">
        <v>43</v>
      </c>
      <c r="B157" s="75" t="s">
        <v>24</v>
      </c>
      <c r="C157" s="27" t="s">
        <v>35</v>
      </c>
      <c r="D157" s="56" t="s">
        <v>36</v>
      </c>
      <c r="E157" s="24" t="s">
        <v>37</v>
      </c>
      <c r="F157" s="66" t="s">
        <v>38</v>
      </c>
      <c r="G157" s="27" t="s">
        <v>29</v>
      </c>
      <c r="H157" s="117" t="s">
        <v>30</v>
      </c>
      <c r="I157" s="83" t="s">
        <v>19</v>
      </c>
      <c r="J157" s="127" t="s">
        <v>20</v>
      </c>
    </row>
    <row r="158" spans="1:10" s="123" customFormat="1" ht="57.6" customHeight="1" x14ac:dyDescent="0.3">
      <c r="A158" s="90">
        <v>68</v>
      </c>
      <c r="B158" s="163" t="s">
        <v>52</v>
      </c>
      <c r="C158" s="153">
        <v>40000</v>
      </c>
      <c r="D158" s="115">
        <v>0</v>
      </c>
      <c r="E158" s="103">
        <v>0</v>
      </c>
      <c r="F158" s="104">
        <v>80000</v>
      </c>
      <c r="G158" s="103">
        <f>SUM(C158,F158)</f>
        <v>120000</v>
      </c>
      <c r="H158" s="186" t="s">
        <v>238</v>
      </c>
      <c r="I158" s="189" t="s">
        <v>239</v>
      </c>
      <c r="J158" s="137"/>
    </row>
    <row r="159" spans="1:10" s="6" customFormat="1" ht="46.8" customHeight="1" x14ac:dyDescent="0.3">
      <c r="A159" s="194">
        <v>69</v>
      </c>
      <c r="B159" s="190" t="s">
        <v>55</v>
      </c>
      <c r="C159" s="153">
        <v>17727</v>
      </c>
      <c r="D159" s="115">
        <v>0</v>
      </c>
      <c r="E159" s="103">
        <v>0</v>
      </c>
      <c r="F159" s="104">
        <v>1096</v>
      </c>
      <c r="G159" s="103">
        <f>C159+F159</f>
        <v>18823</v>
      </c>
      <c r="H159" s="191" t="s">
        <v>201</v>
      </c>
      <c r="I159" s="192" t="s">
        <v>51</v>
      </c>
      <c r="J159" s="137"/>
    </row>
    <row r="160" spans="1:10" s="8" customFormat="1" ht="21.75" customHeight="1" x14ac:dyDescent="0.3">
      <c r="A160" s="316" t="s">
        <v>31</v>
      </c>
      <c r="B160" s="317"/>
      <c r="C160" s="18">
        <f>SUM(C158:C159)</f>
        <v>57727</v>
      </c>
      <c r="D160" s="57">
        <f>SUM(D158:D159)</f>
        <v>0</v>
      </c>
      <c r="E160" s="18">
        <f>SUM(E158:E159)</f>
        <v>0</v>
      </c>
      <c r="F160" s="19">
        <f>SUM(F158:F159)</f>
        <v>81096</v>
      </c>
      <c r="G160" s="18">
        <f>SUM(G158:G159)</f>
        <v>138823</v>
      </c>
      <c r="H160" s="88"/>
      <c r="I160" s="22"/>
      <c r="J160" s="131"/>
    </row>
    <row r="161" spans="1:10" ht="28.2" customHeight="1" thickBot="1" x14ac:dyDescent="0.35">
      <c r="A161" s="318" t="s">
        <v>17</v>
      </c>
      <c r="B161" s="319"/>
      <c r="C161" s="12">
        <f>C9+C16+C29+C35+C43+C56+C63+C72+C84+C91+C98+C105+C115+C125+C133+C143+C153+C160</f>
        <v>4073700</v>
      </c>
      <c r="D161" s="228">
        <f>D9+D16+D29+D35+D43+D56+D63+D72+D84+D91+D98+D105+D115+D125+D133+D143+D153+D160</f>
        <v>245900</v>
      </c>
      <c r="E161" s="12">
        <f>E9+E16+E29+E35+E43+E56+E63+E72+E84+E91+E98+E105+E115+E125+E133+E143+E153+E160</f>
        <v>129500</v>
      </c>
      <c r="F161" s="228">
        <f>F9+F16+F29+F35+F43+F56+F63+F72+F84+F91+F98+F105+F115+F125+F133+F143+F153+F160</f>
        <v>4073700</v>
      </c>
      <c r="G161" s="12">
        <f>G9+G16+G29+G35+G43+G56+G63+G72+G84+G91+G98+G105+G115+G125+G133+G143+G153+G160</f>
        <v>8147400</v>
      </c>
      <c r="H161" s="77"/>
      <c r="I161" s="10"/>
      <c r="J161" s="138"/>
    </row>
    <row r="162" spans="1:10" ht="20.399999999999999" thickTop="1" x14ac:dyDescent="0.3">
      <c r="B162" s="23" t="s">
        <v>18</v>
      </c>
    </row>
  </sheetData>
  <mergeCells count="74">
    <mergeCell ref="A10:B10"/>
    <mergeCell ref="A1:J1"/>
    <mergeCell ref="A2:B2"/>
    <mergeCell ref="A3:B3"/>
    <mergeCell ref="A4:B4"/>
    <mergeCell ref="A9:B9"/>
    <mergeCell ref="A36:B36"/>
    <mergeCell ref="A11:B11"/>
    <mergeCell ref="A12:B12"/>
    <mergeCell ref="A16:B16"/>
    <mergeCell ref="A17:B17"/>
    <mergeCell ref="A18:B18"/>
    <mergeCell ref="A19:B19"/>
    <mergeCell ref="A29:B29"/>
    <mergeCell ref="A30:B30"/>
    <mergeCell ref="A31:B31"/>
    <mergeCell ref="A32:B32"/>
    <mergeCell ref="A35:B35"/>
    <mergeCell ref="A64:B64"/>
    <mergeCell ref="A37:B37"/>
    <mergeCell ref="A38:B38"/>
    <mergeCell ref="A43:B43"/>
    <mergeCell ref="A44:B44"/>
    <mergeCell ref="A45:B45"/>
    <mergeCell ref="A46:B46"/>
    <mergeCell ref="A56:B56"/>
    <mergeCell ref="A57:B57"/>
    <mergeCell ref="A58:B58"/>
    <mergeCell ref="A59:B59"/>
    <mergeCell ref="A63:B63"/>
    <mergeCell ref="A92:B92"/>
    <mergeCell ref="A65:B65"/>
    <mergeCell ref="A66:B66"/>
    <mergeCell ref="A72:B72"/>
    <mergeCell ref="A73:B73"/>
    <mergeCell ref="A74:B74"/>
    <mergeCell ref="A75:B75"/>
    <mergeCell ref="A84:B84"/>
    <mergeCell ref="A85:B85"/>
    <mergeCell ref="A86:B86"/>
    <mergeCell ref="A87:B87"/>
    <mergeCell ref="A91:B91"/>
    <mergeCell ref="A116:B116"/>
    <mergeCell ref="A93:B93"/>
    <mergeCell ref="A94:B94"/>
    <mergeCell ref="A98:B98"/>
    <mergeCell ref="A99:B99"/>
    <mergeCell ref="A100:B100"/>
    <mergeCell ref="A101:B101"/>
    <mergeCell ref="A105:B105"/>
    <mergeCell ref="A106:B106"/>
    <mergeCell ref="A107:B107"/>
    <mergeCell ref="A108:B108"/>
    <mergeCell ref="A115:B115"/>
    <mergeCell ref="A144:B144"/>
    <mergeCell ref="A117:B117"/>
    <mergeCell ref="A118:B118"/>
    <mergeCell ref="A125:B125"/>
    <mergeCell ref="A126:B126"/>
    <mergeCell ref="A127:B127"/>
    <mergeCell ref="A128:B128"/>
    <mergeCell ref="A133:B133"/>
    <mergeCell ref="A134:B134"/>
    <mergeCell ref="A135:B135"/>
    <mergeCell ref="A136:B136"/>
    <mergeCell ref="A143:B143"/>
    <mergeCell ref="A160:B160"/>
    <mergeCell ref="A161:B161"/>
    <mergeCell ref="A145:B145"/>
    <mergeCell ref="A146:B146"/>
    <mergeCell ref="A153:B153"/>
    <mergeCell ref="A154:B154"/>
    <mergeCell ref="A155:B155"/>
    <mergeCell ref="A156:B156"/>
  </mergeCells>
  <phoneticPr fontId="2" type="noConversion"/>
  <printOptions horizontalCentered="1"/>
  <pageMargins left="0.15748031496062992" right="0.15748031496062992" top="0.19685039370078741" bottom="0" header="0.11811023622047245" footer="0"/>
  <pageSetup paperSize="9" scale="74" orientation="landscape" r:id="rId1"/>
  <headerFooter alignWithMargins="0">
    <oddFooter>&amp;R&amp;P</oddFooter>
  </headerFooter>
  <rowBreaks count="15" manualBreakCount="15">
    <brk id="9" max="16383" man="1"/>
    <brk id="16" max="16383" man="1"/>
    <brk id="24" max="9" man="1"/>
    <brk id="35" max="16383" man="1"/>
    <brk id="49" max="16383" man="1"/>
    <brk id="56" max="16383" man="1"/>
    <brk id="70" max="16383" man="1"/>
    <brk id="78" max="16383" man="1"/>
    <brk id="84" max="16383" man="1"/>
    <brk id="105" max="16383" man="1"/>
    <brk id="115" max="16383" man="1"/>
    <brk id="122" max="16383" man="1"/>
    <brk id="133" max="16383" man="1"/>
    <brk id="143" max="16383" man="1"/>
    <brk id="1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C1CE-42BD-402D-8996-115EE782D393}">
  <dimension ref="A1"/>
  <sheetViews>
    <sheetView workbookViewId="0"/>
  </sheetViews>
  <sheetFormatPr defaultRowHeight="16.2" x14ac:dyDescent="0.3"/>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113計畫概算表(計畫修正)(4.9)</vt:lpstr>
      <vt:lpstr>工作表1</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饒淑媛</cp:lastModifiedBy>
  <cp:lastPrinted>2024-04-09T05:54:44Z</cp:lastPrinted>
  <dcterms:created xsi:type="dcterms:W3CDTF">2009-09-10T02:39:27Z</dcterms:created>
  <dcterms:modified xsi:type="dcterms:W3CDTF">2025-05-06T00:36:01Z</dcterms:modified>
</cp:coreProperties>
</file>