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showInkAnnotation="0" defaultThemeVersion="124226"/>
  <mc:AlternateContent xmlns:mc="http://schemas.openxmlformats.org/markup-compatibility/2006">
    <mc:Choice Requires="x15">
      <x15ac:absPath xmlns:x15ac="http://schemas.microsoft.com/office/spreadsheetml/2010/11/ac" url="D:\OFFICE\odr2\掛網資料\112年度\"/>
    </mc:Choice>
  </mc:AlternateContent>
  <xr:revisionPtr revIDLastSave="0" documentId="13_ncr:1_{E878BD91-B259-47DD-983B-B7878A22A90F}" xr6:coauthVersionLast="36" xr6:coauthVersionMax="36" xr10:uidLastSave="{00000000-0000-0000-0000-000000000000}"/>
  <bookViews>
    <workbookView xWindow="0" yWindow="1428" windowWidth="15240" windowHeight="6096" tabRatio="598" xr2:uid="{00000000-000D-0000-FFFF-FFFF00000000}"/>
  </bookViews>
  <sheets>
    <sheet name="112計畫概算表(教育部核定)(112.4.12)" sheetId="37" r:id="rId1"/>
  </sheets>
  <calcPr calcId="191029"/>
</workbook>
</file>

<file path=xl/calcChain.xml><?xml version="1.0" encoding="utf-8"?>
<calcChain xmlns="http://schemas.openxmlformats.org/spreadsheetml/2006/main">
  <c r="F165" i="37" l="1"/>
  <c r="C165" i="37"/>
  <c r="F159" i="37"/>
  <c r="F144" i="37" s="1"/>
  <c r="E159" i="37"/>
  <c r="D159" i="37"/>
  <c r="C159" i="37"/>
  <c r="G158" i="37"/>
  <c r="G157" i="37"/>
  <c r="G159" i="37" s="1"/>
  <c r="F152" i="37"/>
  <c r="E152" i="37"/>
  <c r="D152" i="37"/>
  <c r="D144" i="37" s="1"/>
  <c r="G151" i="37"/>
  <c r="G149" i="37"/>
  <c r="G148" i="37"/>
  <c r="C147" i="37"/>
  <c r="C152" i="37" s="1"/>
  <c r="C144" i="37" s="1"/>
  <c r="E144" i="37"/>
  <c r="F142" i="37"/>
  <c r="F134" i="37" s="1"/>
  <c r="E142" i="37"/>
  <c r="E134" i="37" s="1"/>
  <c r="D142" i="37"/>
  <c r="D134" i="37" s="1"/>
  <c r="C142" i="37"/>
  <c r="C134" i="37" s="1"/>
  <c r="G141" i="37"/>
  <c r="G140" i="37"/>
  <c r="G139" i="37"/>
  <c r="G138" i="37"/>
  <c r="G137" i="37"/>
  <c r="G142" i="37" s="1"/>
  <c r="E132" i="37"/>
  <c r="D132" i="37"/>
  <c r="C132" i="37"/>
  <c r="G131" i="37"/>
  <c r="F130" i="37"/>
  <c r="G130" i="37" s="1"/>
  <c r="G132" i="37" s="1"/>
  <c r="G129" i="37"/>
  <c r="E124" i="37"/>
  <c r="E116" i="37" s="1"/>
  <c r="D124" i="37"/>
  <c r="D116" i="37" s="1"/>
  <c r="C124" i="37"/>
  <c r="C116" i="37" s="1"/>
  <c r="G123" i="37"/>
  <c r="G122" i="37"/>
  <c r="G121" i="37"/>
  <c r="G120" i="37"/>
  <c r="F119" i="37"/>
  <c r="G119" i="37" s="1"/>
  <c r="G124" i="37" s="1"/>
  <c r="F114" i="37"/>
  <c r="E114" i="37"/>
  <c r="D114" i="37"/>
  <c r="C114" i="37"/>
  <c r="G113" i="37"/>
  <c r="G112" i="37"/>
  <c r="G111" i="37"/>
  <c r="G114" i="37" s="1"/>
  <c r="G110" i="37"/>
  <c r="G109" i="37"/>
  <c r="F104" i="37"/>
  <c r="E104" i="37"/>
  <c r="D104" i="37"/>
  <c r="C104" i="37"/>
  <c r="G103" i="37"/>
  <c r="G102" i="37"/>
  <c r="G104" i="37" s="1"/>
  <c r="G97" i="37"/>
  <c r="F97" i="37"/>
  <c r="E97" i="37"/>
  <c r="D97" i="37"/>
  <c r="C97" i="37"/>
  <c r="G96" i="37"/>
  <c r="G95" i="37"/>
  <c r="F90" i="37"/>
  <c r="E90" i="37"/>
  <c r="E85" i="37" s="1"/>
  <c r="D90" i="37"/>
  <c r="D85" i="37" s="1"/>
  <c r="C90" i="37"/>
  <c r="C85" i="37" s="1"/>
  <c r="G89" i="37"/>
  <c r="G88" i="37"/>
  <c r="G90" i="37" s="1"/>
  <c r="F85" i="37"/>
  <c r="F83" i="37"/>
  <c r="E83" i="37"/>
  <c r="D83" i="37"/>
  <c r="D58" i="37" s="1"/>
  <c r="C83" i="37"/>
  <c r="G82" i="37"/>
  <c r="G81" i="37"/>
  <c r="G80" i="37"/>
  <c r="G79" i="37"/>
  <c r="G78" i="37"/>
  <c r="G77" i="37"/>
  <c r="G83" i="37" s="1"/>
  <c r="F72" i="37"/>
  <c r="E72" i="37"/>
  <c r="D72" i="37"/>
  <c r="C72" i="37"/>
  <c r="G71" i="37"/>
  <c r="F71" i="37"/>
  <c r="G68" i="37"/>
  <c r="G72" i="37" s="1"/>
  <c r="C68" i="37"/>
  <c r="G63" i="37"/>
  <c r="F63" i="37"/>
  <c r="E63" i="37"/>
  <c r="D63" i="37"/>
  <c r="C63" i="37"/>
  <c r="G62" i="37"/>
  <c r="G61" i="37"/>
  <c r="F58" i="37"/>
  <c r="E58" i="37"/>
  <c r="C58" i="37"/>
  <c r="F56" i="37"/>
  <c r="E56" i="37"/>
  <c r="D56" i="37"/>
  <c r="C56" i="37"/>
  <c r="G55" i="37"/>
  <c r="G54" i="37"/>
  <c r="G53" i="37"/>
  <c r="G52" i="37"/>
  <c r="G51" i="37"/>
  <c r="G50" i="37"/>
  <c r="G49" i="37"/>
  <c r="G48" i="37"/>
  <c r="G56" i="37" s="1"/>
  <c r="F43" i="37"/>
  <c r="E43" i="37"/>
  <c r="D43" i="37"/>
  <c r="C43" i="37"/>
  <c r="C37" i="37" s="1"/>
  <c r="G42" i="37"/>
  <c r="G41" i="37"/>
  <c r="G40" i="37"/>
  <c r="G43" i="37" s="1"/>
  <c r="F37" i="37"/>
  <c r="E37" i="37"/>
  <c r="D37" i="37"/>
  <c r="G35" i="37"/>
  <c r="F35" i="37"/>
  <c r="E35" i="37"/>
  <c r="D35" i="37"/>
  <c r="C35" i="37"/>
  <c r="G34" i="37"/>
  <c r="F29" i="37"/>
  <c r="F18" i="37" s="1"/>
  <c r="E29" i="37"/>
  <c r="D29" i="37"/>
  <c r="C29" i="37"/>
  <c r="C18" i="37" s="1"/>
  <c r="G28" i="37"/>
  <c r="G27" i="37"/>
  <c r="G26" i="37"/>
  <c r="G25" i="37"/>
  <c r="G24" i="37"/>
  <c r="G23" i="37"/>
  <c r="G22" i="37"/>
  <c r="C21" i="37"/>
  <c r="G21" i="37" s="1"/>
  <c r="G29" i="37" s="1"/>
  <c r="E18" i="37"/>
  <c r="D18" i="37"/>
  <c r="F16" i="37"/>
  <c r="E16" i="37"/>
  <c r="D16" i="37"/>
  <c r="C16" i="37"/>
  <c r="G15" i="37"/>
  <c r="G14" i="37"/>
  <c r="G16" i="37" s="1"/>
  <c r="G9" i="37"/>
  <c r="F9" i="37"/>
  <c r="E9" i="37"/>
  <c r="E160" i="37" s="1"/>
  <c r="D9" i="37"/>
  <c r="D160" i="37" s="1"/>
  <c r="C9" i="37"/>
  <c r="G8" i="37"/>
  <c r="G7" i="37"/>
  <c r="G6" i="37"/>
  <c r="C3" i="37"/>
  <c r="G160" i="37" l="1"/>
  <c r="C160" i="37"/>
  <c r="G147" i="37"/>
  <c r="G152" i="37" s="1"/>
  <c r="F132" i="37"/>
  <c r="D3" i="37"/>
  <c r="E3" i="37"/>
  <c r="F3" i="37"/>
  <c r="F124" i="37"/>
  <c r="F116" i="37" s="1"/>
  <c r="F160" i="37" l="1"/>
</calcChain>
</file>

<file path=xl/sharedStrings.xml><?xml version="1.0" encoding="utf-8"?>
<sst xmlns="http://schemas.openxmlformats.org/spreadsheetml/2006/main" count="469" uniqueCount="259">
  <si>
    <t>目標2-3</t>
    <phoneticPr fontId="2" type="noConversion"/>
  </si>
  <si>
    <t>策略2-3-1</t>
    <phoneticPr fontId="2" type="noConversion"/>
  </si>
  <si>
    <t>策略2-3-2</t>
    <phoneticPr fontId="2" type="noConversion"/>
  </si>
  <si>
    <t>策略2-3-3</t>
    <phoneticPr fontId="2" type="noConversion"/>
  </si>
  <si>
    <t>目標2-4</t>
    <phoneticPr fontId="2" type="noConversion"/>
  </si>
  <si>
    <t>策略2-4-2</t>
    <phoneticPr fontId="2" type="noConversion"/>
  </si>
  <si>
    <t>策略2-4-3</t>
    <phoneticPr fontId="2" type="noConversion"/>
  </si>
  <si>
    <t>策略2-4-4</t>
    <phoneticPr fontId="2" type="noConversion"/>
  </si>
  <si>
    <t>策略2-4-5</t>
    <phoneticPr fontId="2" type="noConversion"/>
  </si>
  <si>
    <t>願景3</t>
    <phoneticPr fontId="2" type="noConversion"/>
  </si>
  <si>
    <t>目標3-1</t>
    <phoneticPr fontId="2" type="noConversion"/>
  </si>
  <si>
    <t>策略3-1-1</t>
    <phoneticPr fontId="2" type="noConversion"/>
  </si>
  <si>
    <t>策略3-1-2</t>
    <phoneticPr fontId="2" type="noConversion"/>
  </si>
  <si>
    <t>願景4</t>
    <phoneticPr fontId="2" type="noConversion"/>
  </si>
  <si>
    <t>目標4-2</t>
    <phoneticPr fontId="2" type="noConversion"/>
  </si>
  <si>
    <t>策略4-2-2</t>
    <phoneticPr fontId="2" type="noConversion"/>
  </si>
  <si>
    <t>策略4-2-3</t>
    <phoneticPr fontId="2" type="noConversion"/>
  </si>
  <si>
    <t>合   計</t>
    <phoneticPr fontId="2" type="noConversion"/>
  </si>
  <si>
    <t xml:space="preserve">           承辦人：                                                                                         單位主管：</t>
    <phoneticPr fontId="2" type="noConversion"/>
  </si>
  <si>
    <t>參加人數</t>
    <phoneticPr fontId="2" type="noConversion"/>
  </si>
  <si>
    <t>註解</t>
    <phoneticPr fontId="2" type="noConversion"/>
  </si>
  <si>
    <t>願景1</t>
    <phoneticPr fontId="2" type="noConversion"/>
  </si>
  <si>
    <t>目標1-1</t>
    <phoneticPr fontId="2" type="noConversion"/>
  </si>
  <si>
    <t>策略1-1-1</t>
    <phoneticPr fontId="2" type="noConversion"/>
  </si>
  <si>
    <t>工作項目</t>
    <phoneticPr fontId="2" type="noConversion"/>
  </si>
  <si>
    <t>經費概算
學校配合款支應</t>
    <phoneticPr fontId="2" type="noConversion"/>
  </si>
  <si>
    <t>經費概算
學校配合款支應_獎金</t>
    <phoneticPr fontId="2" type="noConversion"/>
  </si>
  <si>
    <t>經費概算
學校配合款支應_獎品</t>
    <phoneticPr fontId="2" type="noConversion"/>
  </si>
  <si>
    <t>經費概算
學生事務與輔導補助款支應</t>
    <phoneticPr fontId="2" type="noConversion"/>
  </si>
  <si>
    <t>合計</t>
    <phoneticPr fontId="2" type="noConversion"/>
  </si>
  <si>
    <t>辦理事項</t>
    <phoneticPr fontId="2" type="noConversion"/>
  </si>
  <si>
    <t>小計</t>
    <phoneticPr fontId="2" type="noConversion"/>
  </si>
  <si>
    <t>願景2</t>
    <phoneticPr fontId="2" type="noConversion"/>
  </si>
  <si>
    <t>目標2-1</t>
    <phoneticPr fontId="2" type="noConversion"/>
  </si>
  <si>
    <t>策略2-1-1</t>
    <phoneticPr fontId="2" type="noConversion"/>
  </si>
  <si>
    <t>學校配合款</t>
    <phoneticPr fontId="2" type="noConversion"/>
  </si>
  <si>
    <t>學校配合款_獎金</t>
    <phoneticPr fontId="2" type="noConversion"/>
  </si>
  <si>
    <t>學校配合款_獎品</t>
    <phoneticPr fontId="2" type="noConversion"/>
  </si>
  <si>
    <t>補助款</t>
    <phoneticPr fontId="2" type="noConversion"/>
  </si>
  <si>
    <t>目標2-2</t>
    <phoneticPr fontId="2" type="noConversion"/>
  </si>
  <si>
    <t>策略2-2-2</t>
    <phoneticPr fontId="2" type="noConversion"/>
  </si>
  <si>
    <t>策略2-2-1</t>
    <phoneticPr fontId="2" type="noConversion"/>
  </si>
  <si>
    <t>策略2-1-2</t>
    <phoneticPr fontId="2" type="noConversion"/>
  </si>
  <si>
    <t>編號</t>
    <phoneticPr fontId="2" type="noConversion"/>
  </si>
  <si>
    <t>3.學生緊急應變訓練(生)</t>
    <phoneticPr fontId="2" type="noConversion"/>
  </si>
  <si>
    <t>1.院系導師座談會(生)</t>
    <phoneticPr fontId="2" type="noConversion"/>
  </si>
  <si>
    <t>2.提升導師功能鼓勵措施(生)</t>
    <phoneticPr fontId="2" type="noConversion"/>
  </si>
  <si>
    <t>3.提升導師輔導學生知能(生)</t>
    <phoneticPr fontId="2" type="noConversion"/>
  </si>
  <si>
    <t>1.提升學務專業知能(生)</t>
    <phoneticPr fontId="2" type="noConversion"/>
  </si>
  <si>
    <t>目標3-2</t>
    <phoneticPr fontId="2" type="noConversion"/>
  </si>
  <si>
    <t>策略3-2-1</t>
    <phoneticPr fontId="2" type="noConversion"/>
  </si>
  <si>
    <t>學務人員約40人。</t>
    <phoneticPr fontId="2" type="noConversion"/>
  </si>
  <si>
    <t>1.辦理社團評鑑觀摩與交流活動(課)</t>
    <phoneticPr fontId="2" type="noConversion"/>
  </si>
  <si>
    <t>1.健康生活宣導活動(生)</t>
    <phoneticPr fontId="2" type="noConversion"/>
  </si>
  <si>
    <t>2.文化陶冶，藝文欣賞(生)</t>
    <phoneticPr fontId="2" type="noConversion"/>
  </si>
  <si>
    <t>2.辦理標竿學習增進學輔知能(本)</t>
    <phoneticPr fontId="2" type="noConversion"/>
  </si>
  <si>
    <t>1.建立社團領導理念與核心價值(課)</t>
    <phoneticPr fontId="2" type="noConversion"/>
  </si>
  <si>
    <t>2.推動社團特色活動(課)</t>
    <phoneticPr fontId="2" type="noConversion"/>
  </si>
  <si>
    <t>3.提升社團經營品質(課)</t>
    <phoneticPr fontId="2" type="noConversion"/>
  </si>
  <si>
    <t>5.社團學生社辦防火防災演練或其他緊急事件應變訓練施(課)</t>
    <phoneticPr fontId="2" type="noConversion"/>
  </si>
  <si>
    <t>1.體能健康推廣活動(課)</t>
    <phoneticPr fontId="2" type="noConversion"/>
  </si>
  <si>
    <t>2.社團資源共享與交流互動合作之活動(課)</t>
    <phoneticPr fontId="2" type="noConversion"/>
  </si>
  <si>
    <t>3.推動生命教育與心靈成長相關系列活動(課)</t>
    <phoneticPr fontId="2" type="noConversion"/>
  </si>
  <si>
    <t>1.辦理創意活動，培養學生創新能力(課)</t>
    <phoneticPr fontId="2" type="noConversion"/>
  </si>
  <si>
    <t>2.社團發行刊物與電子化紀錄(課)</t>
    <phoneticPr fontId="2" type="noConversion"/>
  </si>
  <si>
    <t>3.暢通溝通管道(課)</t>
    <phoneticPr fontId="2" type="noConversion"/>
  </si>
  <si>
    <t>4.社團辦理多元文化活動(課)</t>
    <phoneticPr fontId="2" type="noConversion"/>
  </si>
  <si>
    <t>1.辦理藝文活動，培養人文素養(課)</t>
    <phoneticPr fontId="2" type="noConversion"/>
  </si>
  <si>
    <t>2.社團成果展現(課)</t>
    <phoneticPr fontId="2" type="noConversion"/>
  </si>
  <si>
    <r>
      <t>單項研習或活動</t>
    </r>
    <r>
      <rPr>
        <sz val="12"/>
        <color rgb="FFFF0000"/>
        <rFont val="新細明體"/>
        <family val="1"/>
        <charset val="136"/>
      </rPr>
      <t>不超過該目標補助款</t>
    </r>
    <r>
      <rPr>
        <sz val="12"/>
        <rFont val="新細明體"/>
        <family val="1"/>
        <charset val="136"/>
      </rPr>
      <t>50%</t>
    </r>
    <phoneticPr fontId="2" type="noConversion"/>
  </si>
  <si>
    <r>
      <t>單項研習或活動</t>
    </r>
    <r>
      <rPr>
        <sz val="12"/>
        <color rgb="FFFF0000"/>
        <rFont val="新細明體"/>
        <family val="1"/>
        <charset val="136"/>
      </rPr>
      <t>經費總額不超過補助款總額</t>
    </r>
    <r>
      <rPr>
        <sz val="12"/>
        <rFont val="新細明體"/>
        <family val="1"/>
        <charset val="136"/>
      </rPr>
      <t>15%</t>
    </r>
    <phoneticPr fontId="2" type="noConversion"/>
  </si>
  <si>
    <r>
      <t>工作項目</t>
    </r>
    <r>
      <rPr>
        <sz val="12"/>
        <color rgb="FFFF0000"/>
        <rFont val="新細明體"/>
        <family val="1"/>
        <charset val="136"/>
      </rPr>
      <t>不超過該目標</t>
    </r>
    <r>
      <rPr>
        <sz val="12"/>
        <rFont val="新細明體"/>
        <family val="1"/>
        <charset val="136"/>
      </rPr>
      <t>50%</t>
    </r>
    <phoneticPr fontId="2" type="noConversion"/>
  </si>
  <si>
    <r>
      <t>工作目標</t>
    </r>
    <r>
      <rPr>
        <sz val="12"/>
        <color rgb="FFFF0000"/>
        <rFont val="新細明體"/>
        <family val="1"/>
        <charset val="136"/>
      </rPr>
      <t>不超過補助款</t>
    </r>
    <r>
      <rPr>
        <sz val="12"/>
        <rFont val="新細明體"/>
        <family val="1"/>
        <charset val="136"/>
      </rPr>
      <t>20%</t>
    </r>
    <phoneticPr fontId="2" type="noConversion"/>
  </si>
  <si>
    <t>2.性別平等相關議題宣導(住)</t>
    <phoneticPr fontId="2" type="noConversion"/>
  </si>
  <si>
    <t>3.培養住宿生生活自律與良好品德態度(住)</t>
    <phoneticPr fontId="2" type="noConversion"/>
  </si>
  <si>
    <t>1.生活法學教育宣導(生)</t>
    <phoneticPr fontId="2" type="noConversion"/>
  </si>
  <si>
    <t>6.辦理各項台灣節慶及境外生聯誼活動(境)</t>
    <phoneticPr fontId="2" type="noConversion"/>
  </si>
  <si>
    <t>2.充實社團指導老師輔導效能(課)</t>
    <phoneticPr fontId="2" type="noConversion"/>
  </si>
  <si>
    <r>
      <t>4.</t>
    </r>
    <r>
      <rPr>
        <sz val="11"/>
        <rFont val="標楷體"/>
        <family val="4"/>
        <charset val="136"/>
      </rPr>
      <t>社區精神衛生資源整合專案</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</si>
  <si>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自我傷害防治暨危機管理專案</t>
    </r>
    <r>
      <rPr>
        <sz val="11"/>
        <rFont val="Times New Roman"/>
        <family val="1"/>
      </rPr>
      <t>(</t>
    </r>
    <r>
      <rPr>
        <sz val="11"/>
        <rFont val="標楷體"/>
        <family val="4"/>
        <charset val="136"/>
      </rPr>
      <t>諮</t>
    </r>
    <r>
      <rPr>
        <sz val="11"/>
        <rFont val="Times New Roman"/>
        <family val="1"/>
      </rPr>
      <t>)</t>
    </r>
    <phoneticPr fontId="2" type="noConversion"/>
  </si>
  <si>
    <r>
      <t>6.</t>
    </r>
    <r>
      <rPr>
        <sz val="11"/>
        <rFont val="標楷體"/>
        <family val="4"/>
        <charset val="136"/>
      </rPr>
      <t>生命教育校園宣導專案</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</si>
  <si>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落實性別平等教育</t>
    </r>
    <r>
      <rPr>
        <sz val="11"/>
        <rFont val="Times New Roman"/>
        <family val="1"/>
      </rPr>
      <t>(</t>
    </r>
    <r>
      <rPr>
        <sz val="11"/>
        <rFont val="標楷體"/>
        <family val="4"/>
        <charset val="136"/>
      </rPr>
      <t>諮</t>
    </r>
    <r>
      <rPr>
        <sz val="11"/>
        <rFont val="Times New Roman"/>
        <family val="1"/>
      </rPr>
      <t>)</t>
    </r>
    <phoneticPr fontId="2" type="noConversion"/>
  </si>
  <si>
    <r>
      <t>4.</t>
    </r>
    <r>
      <rPr>
        <sz val="11"/>
        <rFont val="標楷體"/>
        <family val="4"/>
        <charset val="136"/>
      </rPr>
      <t>諮商輔導專業進修活動</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</si>
  <si>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個案輔導暨實務研討會</t>
    </r>
    <r>
      <rPr>
        <sz val="11"/>
        <rFont val="Times New Roman"/>
        <family val="1"/>
      </rPr>
      <t>(</t>
    </r>
    <r>
      <rPr>
        <sz val="11"/>
        <rFont val="標楷體"/>
        <family val="4"/>
        <charset val="136"/>
      </rPr>
      <t>諮</t>
    </r>
    <r>
      <rPr>
        <sz val="11"/>
        <rFont val="Times New Roman"/>
        <family val="1"/>
      </rPr>
      <t>)</t>
    </r>
    <phoneticPr fontId="2" type="noConversion"/>
  </si>
  <si>
    <t>策略1-1-2</t>
    <phoneticPr fontId="2" type="noConversion"/>
  </si>
  <si>
    <t>1.培育社團菁英傳揚社團精神(課)</t>
    <phoneticPr fontId="2" type="noConversion"/>
  </si>
  <si>
    <t>4.設置學生宿舍聯合服務台提升服務效能(住)</t>
    <phoneticPr fontId="2" type="noConversion"/>
  </si>
  <si>
    <t>5.辦理同儕與人群關係促進相關活動(住)</t>
    <phoneticPr fontId="2" type="noConversion"/>
  </si>
  <si>
    <t>3.衛生保健宣導活動(衛)</t>
    <phoneticPr fontId="2" type="noConversion"/>
  </si>
  <si>
    <t>防災逃生疏散實況演練指揮所搭設：帳篷及桌椅補助款支應</t>
    <phoneticPr fontId="2" type="noConversion"/>
  </si>
  <si>
    <t>強化導師輔導學生因感情分手、自傷處置及學生涉法事務之處理：邀請執業律師、醫師或心理師辦理講座，以教師教學及學生違法事件分析、學生自傷事件防範或校園過度追求造成之困擾，提供相關知能研習，強化導師輔導成效。舉辦1場講座，計邀請各系導師出席參與研習，所需經費共計8,000元(含講座鐘點費、膳費、印刷費、雜支等)。</t>
    <phoneticPr fontId="2" type="noConversion"/>
  </si>
  <si>
    <t>於每學年度第1學期辦理學輔人員專業知能研習，包含行政法規實務探討、行政文書作業、輔導服務專業知能及諮商輔導等主題，以提升學務人員依法行政，提升服務品質。計約80人次出席，所需經費約1萬1,500元（含講座鐘點費、膳費、印刷費、雜支等）。</t>
    <phoneticPr fontId="2" type="noConversion"/>
  </si>
  <si>
    <t>7.宿舍環境與安全管理(住)</t>
    <phoneticPr fontId="2" type="noConversion"/>
  </si>
  <si>
    <t>8.學生宿舍防火防災演練(住)</t>
    <phoneticPr fontId="2" type="noConversion"/>
  </si>
  <si>
    <t>6.社團學生急救訓練或其他緊急事件應變訓練施(課)</t>
    <phoneticPr fontId="2" type="noConversion"/>
  </si>
  <si>
    <t>學生約3,000人。</t>
  </si>
  <si>
    <t>學生及社團幹部計2,000人。</t>
  </si>
  <si>
    <t>學生約600人。</t>
  </si>
  <si>
    <t>學生約2,000人次。</t>
  </si>
  <si>
    <t>學生約5,000人。</t>
  </si>
  <si>
    <t>學生約500人。</t>
  </si>
  <si>
    <t>學生約3,000人次。</t>
  </si>
  <si>
    <t>學生約1,500人次。</t>
  </si>
  <si>
    <t>社團成員約1,000人，服務3,000人次。</t>
  </si>
  <si>
    <t>1.職涯密碼解析(諮)</t>
    <phoneticPr fontId="2" type="noConversion"/>
  </si>
  <si>
    <r>
      <t>2.</t>
    </r>
    <r>
      <rPr>
        <sz val="11"/>
        <rFont val="標楷體"/>
        <family val="4"/>
        <charset val="136"/>
      </rPr>
      <t>心理健康</t>
    </r>
    <r>
      <rPr>
        <sz val="11"/>
        <rFont val="Times New Roman"/>
        <family val="1"/>
      </rPr>
      <t>e</t>
    </r>
    <r>
      <rPr>
        <sz val="11"/>
        <rFont val="標楷體"/>
        <family val="4"/>
        <charset val="136"/>
      </rPr>
      <t>化諮詢</t>
    </r>
    <r>
      <rPr>
        <sz val="11"/>
        <rFont val="Times New Roman"/>
        <family val="1"/>
      </rPr>
      <t>(</t>
    </r>
    <r>
      <rPr>
        <sz val="11"/>
        <rFont val="標楷體"/>
        <family val="4"/>
        <charset val="136"/>
      </rPr>
      <t>諮</t>
    </r>
    <r>
      <rPr>
        <sz val="11"/>
        <rFont val="Times New Roman"/>
        <family val="1"/>
      </rPr>
      <t>)</t>
    </r>
    <phoneticPr fontId="2" type="noConversion"/>
  </si>
  <si>
    <t xml:space="preserve">各學院導師、院系教官及助理計約1,200人次。
</t>
    <phoneticPr fontId="2" type="noConversion"/>
  </si>
  <si>
    <t xml:space="preserve">1.交通安全巡查暨教育輔導措施(生)      </t>
    <phoneticPr fontId="2" type="noConversion"/>
  </si>
  <si>
    <t>學務處、軍訓室全體約80人。</t>
    <phoneticPr fontId="2" type="noConversion"/>
  </si>
  <si>
    <t>2.健康飲食宣導活動(衛)</t>
  </si>
  <si>
    <t>境外生約750人次。</t>
    <phoneticPr fontId="2" type="noConversion"/>
  </si>
  <si>
    <t>住宿新生及家長約1,300人。</t>
  </si>
  <si>
    <t>辦理松濤館、淡江學園宿舍消防安全逃生演練，經費包含膳費、簡易包紮耗材及逃生安全宣導海報印刷等費用。</t>
  </si>
  <si>
    <t>樓長及各寢室代表約500人。</t>
  </si>
  <si>
    <t>工讀生、義工及助理輔導員，約80人。</t>
  </si>
  <si>
    <t>輔導員及助理輔導員35人。</t>
  </si>
  <si>
    <t>各寢室室長或代表及宿治會幹部，約355人。</t>
  </si>
  <si>
    <r>
      <t>新任社團負責人計</t>
    </r>
    <r>
      <rPr>
        <sz val="10"/>
        <rFont val="標楷體"/>
        <family val="4"/>
        <charset val="136"/>
      </rPr>
      <t>150人。</t>
    </r>
  </si>
  <si>
    <t>師生約2,000人。</t>
  </si>
  <si>
    <t>社團幹部計200人。</t>
  </si>
  <si>
    <t>學生約2,000人。</t>
  </si>
  <si>
    <t>2.建立學生民主法治知能(課)</t>
  </si>
  <si>
    <t>學生約2,500人次。</t>
  </si>
  <si>
    <t>學生約3,500人。</t>
  </si>
  <si>
    <t>1.高關懷學生諮商輔導專案(諮)</t>
    <phoneticPr fontId="9" type="noConversion"/>
  </si>
  <si>
    <t>2.實施新生定向輔導，體認生活方式與環境(住)</t>
    <phoneticPr fontId="2" type="noConversion"/>
  </si>
  <si>
    <t>2.校外賃居安全宣導及訪視工作(軍訓室)</t>
    <phoneticPr fontId="2" type="noConversion"/>
  </si>
  <si>
    <t>3.職涯諮詢探索(諮)</t>
    <phoneticPr fontId="2" type="noConversion"/>
  </si>
  <si>
    <t>4.校園徵才活動(諮)</t>
    <phoneticPr fontId="2" type="noConversion"/>
  </si>
  <si>
    <t>5.激發住宿生潛能，發展宿舍同儕輔導學習團隊(住)</t>
    <phoneticPr fontId="2" type="noConversion"/>
  </si>
  <si>
    <t>5.強化住宿生溝通管道(住)</t>
    <phoneticPr fontId="2" type="noConversion"/>
  </si>
  <si>
    <t>1.體育性社團辦理校際交流競賽活動(球類、武術觀摩會)、講座，約50場次，預算約4,000元(含報名費、旅運費等)。
2.體育性社團參與全國校院錦標賽(球類)，約20場次，預算約3,000元(含報名費、旅運費等)。
3.學會性社團辦理大型運動會競賽，邀請各大專校院系隊至本校進行交流競賽，場次約5場，預算約5,000-20,000元(含報名費、印刷費、活動費等)。</t>
    <phoneticPr fontId="9" type="noConversion"/>
  </si>
  <si>
    <t>1.音樂性社團辦理音樂活動，透過音樂演出活動，洗滌心靈，使身心靈獲得休憩，預計10場次，約3,000元-8,000元(含印刷費、活動費)。
2.宗教性社團、學藝性社團辦理分享會活動或講座，透過分享探討生命價值的意義，並學會感恩知足，預計10場次，約3,000元至5,000元(含講座鐘點費、印刷費)。</t>
    <phoneticPr fontId="9" type="noConversion"/>
  </si>
  <si>
    <t>設置助理輔導員制，配合宿舍輔導員執行宿舍管理等相關工作。辦理助理輔導員2天甄選特訓研習及職前訓練活動，從中觀察學生特質，安排專業講師講授，激發學生潛能、培養課外應變能力及競爭力，活動經費包含膳宿費、場地費及講座鐘點等費用。</t>
    <phoneticPr fontId="2" type="noConversion"/>
  </si>
  <si>
    <r>
      <t>1.</t>
    </r>
    <r>
      <rPr>
        <sz val="11"/>
        <rFont val="標楷體"/>
        <family val="4"/>
        <charset val="136"/>
      </rPr>
      <t>心靈健康推廣方案</t>
    </r>
    <r>
      <rPr>
        <sz val="11"/>
        <rFont val="Times New Roman"/>
        <family val="1"/>
      </rPr>
      <t>(</t>
    </r>
    <r>
      <rPr>
        <sz val="11"/>
        <rFont val="標楷體"/>
        <family val="4"/>
        <charset val="136"/>
      </rPr>
      <t>諮</t>
    </r>
    <r>
      <rPr>
        <sz val="11"/>
        <rFont val="Times New Roman"/>
        <family val="1"/>
      </rPr>
      <t>)</t>
    </r>
    <phoneticPr fontId="2" type="noConversion"/>
  </si>
  <si>
    <r>
      <t>3.</t>
    </r>
    <r>
      <rPr>
        <sz val="11"/>
        <rFont val="標楷體"/>
        <family val="4"/>
        <charset val="136"/>
      </rPr>
      <t>藝心鄉癒療親計畫</t>
    </r>
    <r>
      <rPr>
        <sz val="11"/>
        <rFont val="Times New Roman"/>
        <family val="1"/>
      </rPr>
      <t>(</t>
    </r>
    <r>
      <rPr>
        <sz val="11"/>
        <rFont val="標楷體"/>
        <family val="4"/>
        <charset val="136"/>
      </rPr>
      <t>諮</t>
    </r>
    <r>
      <rPr>
        <sz val="11"/>
        <rFont val="Times New Roman"/>
        <family val="1"/>
      </rPr>
      <t>)</t>
    </r>
    <phoneticPr fontId="2" type="noConversion"/>
  </si>
  <si>
    <t>若需搭建舞臺及音響以配合款支應</t>
    <phoneticPr fontId="2" type="noConversion"/>
  </si>
  <si>
    <t>提升導師功能鼓勵措施：每學年第2學期召開「優良導師獎勵審查委員會」遴選前一學年度特優及優良導師，獲選「特優導師」者由校長公開場合表揚，獲選「優良導師」者由院長於院導師會議頒獎，製作中英文雙語獎狀所需經費計3,500元。</t>
    <phoneticPr fontId="2" type="noConversion"/>
  </si>
  <si>
    <t>1.學藝性社團辦理藝文講座及實作體驗課程，以增進技能學習，提升人文素養，每場次補助3,000元-10,000元，約60場次(含講座鐘點費、活動費等)。
2.音樂性社團邀請知名樂團及樂手進行創作分享，提高學生音樂素養及學習興趣，約30場次，每場次補助約3,000元-5,000元(含講座鐘點費、活動費等)。
3.各屬性社團辦理相關藝文、學術講座，提升學生人文涵養，約20場次，每場次補助約3,000元-5,000元(含講座鐘點費、活動費)。</t>
    <phoneticPr fontId="9" type="noConversion"/>
  </si>
  <si>
    <r>
      <t xml:space="preserve">1.優秀青年選拔(生)(課)
</t>
    </r>
    <r>
      <rPr>
        <sz val="11"/>
        <color theme="9" tint="-0.249977111117893"/>
        <rFont val="標楷體"/>
        <family val="4"/>
        <charset val="136"/>
      </rPr>
      <t>(生50000、課8000)</t>
    </r>
    <phoneticPr fontId="2" type="noConversion"/>
  </si>
  <si>
    <t>全校教職生約3,000人次。</t>
    <phoneticPr fontId="2" type="noConversion"/>
  </si>
  <si>
    <t>全體住宿生3,185人。(松濤館2,201人，淡江學園984人)</t>
    <phoneticPr fontId="2" type="noConversion"/>
  </si>
  <si>
    <t>全體住宿生3,185人。(松濤館2201人，淡江學園984人)</t>
    <phoneticPr fontId="2" type="noConversion"/>
  </si>
  <si>
    <t>1.健康促進宣導活動(衛)</t>
    <phoneticPr fontId="2" type="noConversion"/>
  </si>
  <si>
    <t>鈣為組成身體骨骼及牙齒的主要成分，若長期鈣攝取不足，對成人或長者易發生骨質疏鬆症，因此更應該注意鈣質的攝取。根據國人膳食營養素參考攝取量，每日建議鈣攝取量，成人則為1000 mg。
若長期久坐辦公室、少曬太陽、缺乏運動且平時少喝牛奶者，極可能是骨質疏鬆的高危險群!因此如何補鈣方法，維護骨本本活動為提醒同學要如何得到『鈣』高尚的身體，經由骨密度檢測活動傳遞如何補鈣正確觀念並由活動測量瞭解如何補鈣及VDitD。辦理骨密度檢測活動2場次，經費預估2萬元(含諮詢費、檢測費、印刷費(宣導海報、文宣、印製、稿費、教材教具、餐費、活動費、雜支等)。</t>
    <phoneticPr fontId="2" type="noConversion"/>
  </si>
  <si>
    <t>境外生約200人次。</t>
    <phoneticPr fontId="2" type="noConversion"/>
  </si>
  <si>
    <t>交通安全宣導活動：舞臺及音響以配合款支應</t>
    <phoneticPr fontId="2" type="noConversion"/>
  </si>
  <si>
    <t>院系導師座談會：每學期以學院為單位計辦理7場院、系導師座談會，第1學期會議重點在頒獎表揚年度優良導師並藉由教務、學務及總務處等宣導事項，增加導師輔導學生成效。第2學期以諮商輔導組輔導學生案例專題報告，提升導師辨識須提供專業諮商學生之知能。2學期共計有各院系教師、系教官約1,080人次及一、二級主管及助理120人次，合計約1,200人次與會，所需經費計10萬元(含膳費、雜支)。</t>
    <phoneticPr fontId="2" type="noConversion"/>
  </si>
  <si>
    <t>1.全校教職員生約200人
2.參與師生共計50人
3.全校師生共計60人次</t>
    <phoneticPr fontId="2" type="noConversion"/>
  </si>
  <si>
    <t>獎金、獎品限以配合款支應</t>
    <phoneticPr fontId="2" type="noConversion"/>
  </si>
  <si>
    <t>7.情感教育(諮)</t>
    <phoneticPr fontId="9" type="noConversion"/>
  </si>
  <si>
    <t>8.多元文化輔導專案(諮)</t>
    <phoneticPr fontId="9" type="noConversion"/>
  </si>
  <si>
    <t>3校園輔導專業增能專案(諮)</t>
    <phoneticPr fontId="2" type="noConversion"/>
  </si>
  <si>
    <r>
      <t>4.防火防災演訓</t>
    </r>
    <r>
      <rPr>
        <sz val="11"/>
        <color rgb="FFFF0000"/>
        <rFont val="標楷體"/>
        <family val="4"/>
        <charset val="136"/>
      </rPr>
      <t xml:space="preserve">(軍訓室)  </t>
    </r>
    <r>
      <rPr>
        <sz val="11"/>
        <rFont val="標楷體"/>
        <family val="4"/>
        <charset val="136"/>
      </rPr>
      <t xml:space="preserve"> </t>
    </r>
    <phoneticPr fontId="2" type="noConversion"/>
  </si>
  <si>
    <r>
      <t>社團</t>
    </r>
    <r>
      <rPr>
        <sz val="10"/>
        <rFont val="標楷體"/>
        <family val="4"/>
        <charset val="136"/>
      </rPr>
      <t>70個，約1,000人次。</t>
    </r>
    <phoneticPr fontId="9" type="noConversion"/>
  </si>
  <si>
    <t>同舟服務員約20人、淡服引導員約6人、社團幹部計300人、燈光音響研習人員約40人、管樂社社員約50人。</t>
    <phoneticPr fontId="9" type="noConversion"/>
  </si>
  <si>
    <t>為加強學生災害防範及應變能力，於體育館1F社辦廣場舉辦學生社團幹部消防與防災講習暨演練，邀請新北市淡水消防分隊指導，課程內容包括災害預防課程、滅火器操作、消防栓射水、煙霧體驗及CPR操作練習。預算約3萬元(含講座鐘點費、活動費、膳宿費等)。</t>
    <phoneticPr fontId="9" type="noConversion"/>
  </si>
  <si>
    <t>每一場次社團幹部計60人。</t>
    <phoneticPr fontId="9" type="noConversion"/>
  </si>
  <si>
    <t>各屬性社團辦理成果發表會(展覽、音樂會發表、系列週展、舞蹈發表…等)，展現社團成員年度所學，補助約3,000元-10,000元，預估50場次(含活動費、印刷費等)。</t>
    <phoneticPr fontId="9" type="noConversion"/>
  </si>
  <si>
    <t>1.社團成員及中小學學生，約10個社團參與學生約150人，服務學生人次約350人次。
2.本校學生及師長約60人，校外人士(含學生及師長)約160人。</t>
    <phoneticPr fontId="9" type="noConversion"/>
  </si>
  <si>
    <t>學務人員5人及社團幹部20人。</t>
    <phoneticPr fontId="9" type="noConversion"/>
  </si>
  <si>
    <t>1.交通安全法律諮詢：交通事故處理研判與法律諮詢服務，每週提供1小時服務，以1,000元計，每學期以14週計，約需1萬4,280元；2學期28週所需諮詢經費計2萬8,560元(以補助支應)。
2.交通安全宣導活動：上半年度辦理宣導活動、講座等，對象為全校教職員生，概約1,000人次參與，所需經費計3萬8,000元(含講座鐘點費、宣傳品製作、印刷費、膳費、運費、雜支或視實需搭設舞台、音響等)；下半年度辦理講座、機車安全駕駛訓練等相關活動，對象為全校教職員生，概約500人次參與，所需經費計3萬9,000元(含講座鐘點費、宣傳品製作、運費、膳費、印刷費、雜支等)。</t>
    <phoneticPr fontId="2" type="noConversion"/>
  </si>
  <si>
    <t>1.全校師生約計服務35人次
2.全校師生約計服務1,500人次</t>
    <phoneticPr fontId="2" type="noConversion"/>
  </si>
  <si>
    <t>1.全校學生遴選出優秀青年共13位。
2.全校學生。</t>
    <phoneticPr fontId="2" type="noConversion"/>
  </si>
  <si>
    <t>1.生活藝術相關講座：參加對象為本校學生，計約200人，將邀請專業人士蒞校講座，藉以強化學生人文涵養、陶冶性情品德，培養德術兼備之現代化公民，所需經費約3萬6,000元(含講座鐘點費、印製費、雜支等)。
2.原住民文化週：藉由原住民歌舞表演與展覽方式，邀請全校師生欣賞，使原住民文化活動在校園中引起迴響，亦陪同輔導學生經由原住民歌舞練習、成果發表活動企劃、進行，凝聚原住民學生情誼及提昇族群認同，所需經費1萬6,000元（含印刷費、表演服裝與道具租借等）。
3.原來這麼美-了解原住民文化：推動文化使命，讓原住民堅毅不輕易放棄的精神代代延續下去，讓全校師生看見原住民在台灣存在的價值，預計邀請原住民文創工作者進行2場講座分享，所需經費3萬576元（含講座鐘點費、印刷費、雜支等）。</t>
    <phoneticPr fontId="2" type="noConversion"/>
  </si>
  <si>
    <t>為利境外生瞭解台灣特殊佳節文化，規劃辦理台灣節慶活動：端午節、中秋節及冬至聯歡。</t>
    <phoneticPr fontId="2" type="noConversion"/>
  </si>
  <si>
    <t>辦理多元跨域平台整合性活動，以學生為主體邀請醫療、環境保護、衛生教育、公共衛生、防疫等領域的學者專家擔任講座，經由共同商討與意見分享，目的在協助學生能獲得更全面性與系統性的學習，同時也可讓不同系統內的人員更可以了解到如何跨單位的互助互利。預計辦理約4-8場(經費包含講座鐘點費、雇主補充保費、講座宣導海報、文宣、印製、稿費、教材教具、餐費、活動費、雜支等)。</t>
    <phoneticPr fontId="2" type="noConversion"/>
  </si>
  <si>
    <t>講座預計每場30-50人，共計約120-200 人。</t>
    <phoneticPr fontId="2" type="noConversion"/>
  </si>
  <si>
    <t>為建立對自身有益的飲食選擇及健康營養，規劃健康飲食知能工作坊落實健康飲食教育並有效從教育著手，根除社會現有的食品安全問題，近年開始重視食品安全及良好的飲食習慣。計辦理約2-4場(經費包含講座鐘點費、雇主補充保費、講師餐費、講座宣導海報、教材教具、活動費、雜支、手冊等)。</t>
    <phoneticPr fontId="2" type="noConversion"/>
  </si>
  <si>
    <t>工作坊預計每場20-40人，共計約80-140人。</t>
    <phoneticPr fontId="2" type="noConversion"/>
  </si>
  <si>
    <t>活動預計每場100-200人，共2場約 200-400人。</t>
    <phoneticPr fontId="2" type="noConversion"/>
  </si>
  <si>
    <t>為加強同仁學輔知能，安排校外參訪或外校至本校交流，進行標竿學習，增進雙方學務夥伴對輔導工作的效能。預算1萬8,909元(含膳費、雜費等)。</t>
    <phoneticPr fontId="2" type="noConversion"/>
  </si>
  <si>
    <t>辦理新生暨新生家長宿舍參訪活動，讓新生及家長認識宿舍環境。活動費用包含膳費、海報印刷等費用。</t>
    <phoneticPr fontId="2" type="noConversion"/>
  </si>
  <si>
    <t>設置聯合服務台，訂定標準作業手冊，由優秀工讀生輪值服務台協助處理住宿生、訪客、貨物收發等事項。為提升服務品質，辦理工作人員培訓，建立正確的服務態度，淘汰不適任工讀生，俾順利推動住輔各項工作。於學期初辦理講習與訓練，期中辦理宿舍幹部主題訓練，期末舉辦全體工作人員檢討會，共5場次，經費需求含講座鐘點費、膳費及雜費等。</t>
    <phoneticPr fontId="2" type="noConversion"/>
  </si>
  <si>
    <t>宿治會成員編組二至三人為一組，至各寢室與住宿生互動關懷，除了解住宿生的適應狀況，並傳達住宿生應遵守的生活規範，讓宿治會發揮宿舍多元管理成效。另結合節慶營造溫馨氣氛，籌劃約7場次活動，如：歐趴糖祝福、湯圓晚會、粽香活動及送舊晚會等，經費需求含膳費及文宣印刷等。</t>
    <phoneticPr fontId="2" type="noConversion"/>
  </si>
  <si>
    <t xml:space="preserve">辦理進住報到，讓全體住宿生順利完成入住手續，經費需求含膳費及文宣印刷等費用。   </t>
    <phoneticPr fontId="2" type="noConversion"/>
  </si>
  <si>
    <t>辦理室長大會，提供住輔組與住宿生雙向有效率的溝通管道，經費需求含膳費及文宣等費用。</t>
    <phoneticPr fontId="2" type="noConversion"/>
  </si>
  <si>
    <t>上下學期各舉辦一次學生宿舍寢室內務檢查，期維持宿舍環境整潔，營造優質住宿環境，培養住宿生良好品德與生活習慣；另於節慶時布置學生宿舍，營造溫馨氣氛。經費需求含膳費、海報印刷等費用。</t>
    <phoneticPr fontId="2" type="noConversion"/>
  </si>
  <si>
    <t>為讓境外生持續深入探索台灣風情，規劃辦理春季文化之旅(1日行)及秋季文化之旅(2日行)。(含遊覽車資、膳費、導覽費、保險費、各項雜支等。</t>
    <phoneticPr fontId="2" type="noConversion"/>
  </si>
  <si>
    <t>於每年6月底7月初辦理「淡海同舟-社團負責人研習會」研習活動，目的為提升社團負責人之社團經營能力，同時傳達社團核心價值及同舟理念，預計約有150人參與。課程研習包含淡江文化、社團經營、組織管理、領導能力、目標策略、行銷創意、永續目標等，帶動社團全方位發展。所需經費計60萬元(含講座鐘點費、印刷費、膳宿費、活動費、燈光音響租借費、交通費等)。</t>
    <phoneticPr fontId="9" type="noConversion"/>
  </si>
  <si>
    <t>1.本校校園特色文化為社團活動發展蓬勃，為提升社團經營品質，鼓勵社團將整學年度社團經營成果展現，故編列獎金及獎品吸引學生社團參與。
2.辦理社團經營概念訓練，透過績優社團之分享以建立良好傳承觀念，使社團學習如何提升社團經營品質並落實於社團運作。
3.配合學校經營策略「實踐三環五育，培育卓越人才」，透過每學年社團靜態檔案競賽與動態成果展現，呈現社團經營與社團特色活動成果。
 社團檔案競賽獎金:
 特優共17名(5,000元*17名=85,000元)
 優等共27名(2,500元*27名=67,500元)
 進步獎共10名(800元*10名=8,000元)
 獎牌44個(2,000元*44個=88,000元)
4.社團評鑑及評鑑說明會經費預計42萬元(包含評鑑費用、燈光音響費用、獎金及獎牌費用、活動佈置費用、膳費等)</t>
    <phoneticPr fontId="9" type="noConversion"/>
  </si>
  <si>
    <t>邀請紅十字會派員協助辦理急救員訓練每學年2場次，課程內容包括心肺復甦術、哈姆立克法，及施行救命術時所應注意的正確觀念。此外創傷處理部分則有止血、包紮、固定、搬運的基本救助訓練；並進行測驗，測驗及格頒發急救員證書，預算約9萬元(含講師鐘點費、印製費、活動費等費用)。</t>
    <phoneticPr fontId="9" type="noConversion"/>
  </si>
  <si>
    <t>1.為展現社團自身創意及活動特色，辦理社團招生嘉年華，預算約12萬元(含印刷費、活動費等)。
2.社團辦公室及公用空間布置提案競賽，社團發揮創意提案設計，經遴選委員核定擇優頒發獎金，並給予設計實際施作之材料費。預算約2萬元(含印刷費、活動費、獎金等)。
3.辦理社團企畫新秀，培養學生創意創新能力及永續目標觀念，預算約2萬4,000元（含印刷費、活動費、獎金）。</t>
    <phoneticPr fontId="9" type="noConversion"/>
  </si>
  <si>
    <t xml:space="preserve">為協助社團發揮創意與文學素養，整理社團特色或成果，製作屬於自己社團的刊物：社團收集社員作品編排成冊，以實體作品結合線上發行成果刊物(詩刊、畫冊…等)，預算2,000元-4,000元，約10個社團(含印刷費)，約3萬元。
</t>
    <phoneticPr fontId="9" type="noConversion"/>
  </si>
  <si>
    <t>1.辦理學生會會務工作研習，培訓對象為學生會正副會長、學生議會議員、學生評議會委員及秘書團，預計於6月底至7月期間擇日辦理，研習內容預計安排法學緒論、組織經營管理、學生會相關法規說明、校務資源介紹、校級會議參與及探討校園待解決建議案等與學生自治組織議題相關課程，藉此傳承學生會運作經驗，使學生會成員得以順利運作，落實學生自治之精神。預計舉辦1場次，預算約3萬。
2.5月份辦理學生正副會長、議員選舉1場次，經費約3萬元(含旅運費、印製費等)。
3.辦理議事推廣研習營，帶領學生實際參訪台北市議會，以更貼近了解實際運作狀況，並邀請講師進行議事相關知能研習，經費約2萬元(含旅運費、講座鐘點費、膳宿費、保險等)。</t>
    <phoneticPr fontId="9" type="noConversion"/>
  </si>
  <si>
    <t>辦理社團負責人座談會，會議由校長主持，邀請全校各級師長出席，與校內學生社團負責人座談，進行良好溝通，增進社團發展及經營品質。預計辦理1場次，參與人數約200人，經費預算2萬元(含膳費、印刷費、活動費)。</t>
    <phoneticPr fontId="9" type="noConversion"/>
  </si>
  <si>
    <t>師長、社團負責人計200人。</t>
    <phoneticPr fontId="9" type="noConversion"/>
  </si>
  <si>
    <t>1.為增進社團學生多元發展，特規劃此項目，主軸包含技能研習系列活動與講座、交流觀摩系列活動、競賽以及體驗教育系列專案活動等，每場次經費補助約3,000元-20,000元。辦理能力培訓及證照培訓活動，將社團活動經驗轉化為專業能力，增加就業競爭力，所需經費7萬元。
2.各社團辦理服務學習訓練課程，每場次經費補助3,000元-10,000元，預計40場次(含講座鐘點費、印刷費、活動費等)。
3.於3月底舉辦聯合文化週，透過台灣各縣市在校生校友會擺攤販售家鄉美食特產及規劃系列活動，讓全校教職員工生認識各地區文化。所需經費10萬元整（含活動費、印刷費等）。</t>
    <phoneticPr fontId="9" type="noConversion"/>
  </si>
  <si>
    <t>帶動中小學社團發展相關活動：
1.社團利用平日課餘時間前往鄰近中小學(鄧公、新興、淡水國小..等)進行體能、音樂教學、美勞創作等教學服務，並依其服務次數、遠近、教案內容酌予補助。
2.為提升帶動中小學平日服務品質，由各社團辦理帶動中小學培訓活動，每場次經費補助約4,000元-10,000元不等，預計辦理2場次，所需經費約2萬元(含活動費、印刷費、膳宿費、旅運費、雜支等)。
3.辦理帶動中小學成果展，並邀請學校師長、參與計畫社團夥伴，以及中小學學生、師長出席，展現學習成果。預計辦理1場次，參與人數約220人，經費預算5萬5,000元(含膳宿費、印刷費、活動費、保險費、旅運費、雜支等)。</t>
    <phoneticPr fontId="9" type="noConversion"/>
  </si>
  <si>
    <t>充實社團服務知能活動：
1.辦理志願服務基礎訓練6場次(上半年1場次、下半年5場次)：每次課程依法規規定為六小時，課程包含志願服務的內涵與倫理、志願服務經驗分享及志願服務法規之認識，約10萬元(含講座鐘點費、膳宿費、印製費、活動費等)。
2.辦理志願服務特殊訓練3場次，每場次約12小時(上年1場次，下半年2場次)，課程包含：教案設計、活動主持技巧、活動影像紀錄、企畫書撰寫等，約9萬元(含講座鐘點費、印製費、活動費等)。
3.辦理寒暑假服務隊行前說明暨授旗典禮，於典禮中說明出隊須注意之相關事項，並邀請學校師長出席，為學生加油打氣，授予校旗，共計2場次，預算8萬元(含印刷、膳宿費、耗材等)。</t>
    <phoneticPr fontId="9" type="noConversion"/>
  </si>
  <si>
    <t>為鼓勵社團進行服務學習活動而規劃此項目，服務對象及內容則依據社團特色及發展而有不同，包含弱勢孩童課業輔導、獨居老人陪伴服務、希望閱讀服務、捐血服務、淨灘海廢檢測、募集發票、街友服務等。預估經費3,000元-10,000元不等，各類服務活動約50場次(含旅運費、保險費、膳宿費、活動費等)，所需經費8萬。</t>
    <phoneticPr fontId="9" type="noConversion"/>
  </si>
  <si>
    <t>1.社團於寒假及暑假期間至偏鄉地區舉辦營隊，大部分服務隊皆以長期深耕為目標，以了解在地在地文化，相互學習、成長，其餘社團則依服務對象需求訂定服務計畫。透過與校方溝通了解需求後，進行課程設計並實際執行，以服務國小孩童，回饋所學，藉由反思理解服務內涵及社會相關議題。經費補助約2萬元-3萬元，預估寒暑假共計20隊隊伍，所需經費25萬元。
2.辦理寒暑假服務隊成果分享會，進行觀摩並分享服務經驗；邀請老師進行服務後建議，內容包含服務持續性及服務特色，給予各隊伍持續服務的動力，預算4萬元。
3.辦理淡服心引力-寒暑假服務隊服務啟動研習，透過研習會課程及活動設計，讓預計出隊的服務隊幹部，先瞭解服務學習概念及步驟，探討服務的多元及發展性，並與校外團隊交流，延續服務價值，預計每學期期初辦理，寒假服務隊研習需3萬元，暑假服務隊研習需2萬元。
4.辦理淡服反思力-寒暑假服務隊服務反思研習，延伸淡服心引力服務學習理念，強化服務反思及成效階段，以服務體驗實作方式，讓服務隊幹部學習反思帶領技巧，並實際運用練習，預計每學期期初辦理，寒假服務隊研習需6萬元，暑假服務隊研習需3萬元。</t>
    <phoneticPr fontId="9" type="noConversion"/>
  </si>
  <si>
    <t>為提升社團指導老師輔導社團效能，擬安排師生茶會，提供社團與指導老師互相交流的平台，強化社團與指導老師之間的連結，預計辦理1場次，參與人數約200人，預算2萬5,000元(含膳宿費、印刷費、活動費)。</t>
    <phoneticPr fontId="9" type="noConversion"/>
  </si>
  <si>
    <t>社團指導老師、學生計200人次。</t>
    <phoneticPr fontId="9" type="noConversion"/>
  </si>
  <si>
    <t>補助社團參加111年全國社團評鑑檔案競賽暨觀摩活動，預算7萬元(含赴活動場地2日遊覽車交通費、膳宿費、印刷費、活動費、保險費、雜支等)。</t>
    <phoneticPr fontId="9" type="noConversion"/>
  </si>
  <si>
    <t>1.校安知能宣教與教育訓練：辦理年度校園安全宣導活動，如：校園安全週、探索教育等，參加對象為全校師生，所需經費概約6萬元(含講座、助教鐘點費、膳費、印刷費、宣傳品製作、雜支等)。
2.校安系列講座：年度內邀請警政、專家、學者進行8至10場次講演，以全校師生為宣教對象，經費概約需3萬元(含講座鐘點費、膳費、印刷費、雜支等)。
3.危機處理與自我防衛教育訓練：每年度邀請警務人員、專家辦理8至10場次防搶、擒拿等簡易防衛技能(巧)，參加對象以大一新生為主，所需經費概約3萬5,000元(含講座鐘點費、膳費、印刷費、雜支等)。</t>
    <phoneticPr fontId="2" type="noConversion"/>
  </si>
  <si>
    <t>1.約300-500人。
2.約1000-2000人。
3.大一新生約5,000人。</t>
    <phoneticPr fontId="2" type="noConversion"/>
  </si>
  <si>
    <r>
      <t>1.無菸校園宣導活動：
(1)辦理全校性擴大動態宣導活動</t>
    </r>
    <r>
      <rPr>
        <sz val="12"/>
        <rFont val="標楷體"/>
        <family val="4"/>
        <charset val="136"/>
      </rPr>
      <t>2</t>
    </r>
    <r>
      <rPr>
        <sz val="11"/>
        <rFont val="標楷體"/>
        <family val="4"/>
        <charset val="136"/>
      </rPr>
      <t>場次，對象為全校教職員工生，參與約200人次；預算約2萬7,754 元(含印刷費、膳費、雜支等)。
(2)辦理反菸相關競賽活動1場次，並將競賽作品於校內張貼、公告宣導，對象為全校教職員工生，參與約500人次；預算約7,500元(競賽獎金)。
2.防制學生藥物濫用系列活動：
(1)辦理藥物濫用防制講座計2場次，對象為全校教職員工生，參與約200人次；預算約1萬8,182元(含講座費、印刷費、雜支等)。
(2)辦理防制藥物濫用相關競賽活動1場次，並將競賽作品於校內張貼、公告宣導，對象為全校教職員工生，參與約500人次；預算約7,500元(競賽獎金)。</t>
    </r>
    <phoneticPr fontId="2" type="noConversion"/>
  </si>
  <si>
    <t xml:space="preserve">
全校師生約1,400人次參加</t>
    <phoneticPr fontId="2" type="noConversion"/>
  </si>
  <si>
    <t>系教官班代表座談會移交至軍訓室辦理</t>
    <phoneticPr fontId="2" type="noConversion"/>
  </si>
  <si>
    <t>1.全校教職員生有關民刑法法律諮詢計46件。
2.全校師生每場參與人數約100人；新生家長座談會約500人
3.講座參與人計約100人
4.全校學生計約200人次
5.以原住民學生為主，全校學生皆可參加，1場次預計30人次
6.全校教職員工生計約100人參與
7.全校學生計約500人次</t>
    <phoneticPr fontId="2" type="noConversion"/>
  </si>
  <si>
    <t>1.112學年度優秀青年選拔及表揚，依各學院學生人數比例分配名額，由各學院依選拔實施規定推薦優秀學生，計遴選出13位優秀青年，擬於全校班代表座談會中公開表揚優秀青年優良事蹟，並由校長頒發每人獎金2,000元及獎牌乙面，所需經費共計5萬元(含獎金、獎品(牌)、印刷費、雜支等)。
2.為鼓勵學生參與社團活動，辦理畢業生服務獎選拔活動(應屆畢業生申請)，透過資料備審及現場簡報，遴選畢業生服務獎之代表，強化社團幹部表揚制度，預算約8,000元。</t>
    <phoneticPr fontId="2" type="noConversion"/>
  </si>
  <si>
    <r>
      <rPr>
        <sz val="11"/>
        <rFont val="標楷體"/>
        <family val="4"/>
        <charset val="136"/>
      </rPr>
      <t xml:space="preserve">藉由多軸度的心理推廣活動，協助學生建立多元思考能力、增加心理健康知識、提升自我效能感，增加自我肯定，使其具備強韌的挫折容忍力來因應豐富的大學生活。預計辦理：
</t>
    </r>
    <r>
      <rPr>
        <sz val="11"/>
        <rFont val="Times New Roman"/>
        <family val="1"/>
      </rPr>
      <t>1.</t>
    </r>
    <r>
      <rPr>
        <sz val="11"/>
        <rFont val="標楷體"/>
        <family val="4"/>
        <charset val="136"/>
      </rPr>
      <t>聘請專家進行專題演講、工作坊、成長團體共</t>
    </r>
    <r>
      <rPr>
        <sz val="11"/>
        <rFont val="Times New Roman"/>
        <family val="1"/>
      </rPr>
      <t>3-8</t>
    </r>
    <r>
      <rPr>
        <sz val="11"/>
        <rFont val="標楷體"/>
        <family val="4"/>
        <charset val="136"/>
      </rPr>
      <t>場，每場</t>
    </r>
    <r>
      <rPr>
        <sz val="11"/>
        <rFont val="Times New Roman"/>
        <family val="1"/>
      </rPr>
      <t>2</t>
    </r>
    <r>
      <rPr>
        <sz val="11"/>
        <rFont val="標楷體"/>
        <family val="4"/>
        <charset val="136"/>
      </rPr>
      <t xml:space="preserve">小時。
</t>
    </r>
    <r>
      <rPr>
        <sz val="11"/>
        <rFont val="Times New Roman"/>
        <family val="1"/>
      </rPr>
      <t>2.</t>
    </r>
    <r>
      <rPr>
        <sz val="11"/>
        <rFont val="標楷體"/>
        <family val="4"/>
        <charset val="136"/>
      </rPr>
      <t>於校園辦理</t>
    </r>
    <r>
      <rPr>
        <sz val="11"/>
        <rFont val="Times New Roman"/>
        <family val="1"/>
      </rPr>
      <t>3-6</t>
    </r>
    <r>
      <rPr>
        <sz val="11"/>
        <rFont val="標楷體"/>
        <family val="4"/>
        <charset val="136"/>
      </rPr>
      <t xml:space="preserve">天攤位或推廣交流活動。
</t>
    </r>
    <r>
      <rPr>
        <sz val="11"/>
        <rFont val="Times New Roman"/>
        <family val="1"/>
      </rPr>
      <t>3.</t>
    </r>
    <r>
      <rPr>
        <sz val="11"/>
        <rFont val="標楷體"/>
        <family val="4"/>
        <charset val="136"/>
      </rPr>
      <t xml:space="preserve">以創意互動方式宣導「淡江生活」徵文活動，並將其作品製作相關刊物進行發放。
</t>
    </r>
    <r>
      <rPr>
        <sz val="11"/>
        <rFont val="Times New Roman"/>
        <family val="1"/>
      </rPr>
      <t>4.</t>
    </r>
    <r>
      <rPr>
        <sz val="11"/>
        <rFont val="標楷體"/>
        <family val="4"/>
        <charset val="136"/>
      </rPr>
      <t>製發相關活動教材、例行性海報及廁所文宣、主題文章之衛教宣導。經費預估約需</t>
    </r>
    <r>
      <rPr>
        <sz val="11"/>
        <rFont val="Times New Roman"/>
        <family val="1"/>
      </rPr>
      <t>14</t>
    </r>
    <r>
      <rPr>
        <sz val="11"/>
        <rFont val="標楷體"/>
        <family val="4"/>
        <charset val="136"/>
      </rPr>
      <t>萬元整</t>
    </r>
    <r>
      <rPr>
        <sz val="11"/>
        <rFont val="Times New Roman"/>
        <family val="1"/>
      </rPr>
      <t>(</t>
    </r>
    <r>
      <rPr>
        <sz val="11"/>
        <rFont val="標楷體"/>
        <family val="4"/>
        <charset val="136"/>
      </rPr>
      <t>含講座鐘點費、補充保費、印製費、活動費、教材教具、膳費、稿費、雜支等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</si>
  <si>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500</t>
    </r>
    <r>
      <rPr>
        <sz val="11"/>
        <rFont val="標楷體"/>
        <family val="4"/>
        <charset val="136"/>
      </rPr>
      <t>人次。</t>
    </r>
    <phoneticPr fontId="9" type="noConversion"/>
  </si>
  <si>
    <r>
      <rPr>
        <sz val="11"/>
        <rFont val="標楷體"/>
        <family val="4"/>
        <charset val="136"/>
      </rPr>
      <t xml:space="preserve">以多元宣傳管道製作海報、廁所文宣等進行推廣活動，如：
</t>
    </r>
    <r>
      <rPr>
        <sz val="11"/>
        <rFont val="Times New Roman"/>
        <family val="1"/>
      </rPr>
      <t>1.</t>
    </r>
    <r>
      <rPr>
        <sz val="11"/>
        <rFont val="標楷體"/>
        <family val="4"/>
        <charset val="136"/>
      </rPr>
      <t xml:space="preserve">利用校園電子看板、淡江大學首頁、諮輔中心網頁、全校學生電子信箱等，推廣「心理健康操」網路諮詢信箱。
</t>
    </r>
    <r>
      <rPr>
        <sz val="11"/>
        <rFont val="Times New Roman"/>
        <family val="1"/>
      </rPr>
      <t>2.</t>
    </r>
    <r>
      <rPr>
        <sz val="11"/>
        <rFont val="標楷體"/>
        <family val="4"/>
        <charset val="136"/>
      </rPr>
      <t xml:space="preserve">辦理網路諮詢信箱之主題推廣活動，如：擺攤、工作坊等，鼓勵學生認識心理健康與使用信箱。
</t>
    </r>
    <r>
      <rPr>
        <sz val="11"/>
        <rFont val="Times New Roman"/>
        <family val="1"/>
      </rPr>
      <t>3.</t>
    </r>
    <r>
      <rPr>
        <sz val="11"/>
        <rFont val="標楷體"/>
        <family val="4"/>
        <charset val="136"/>
      </rPr>
      <t>每月進行海報文宣、廁所文宣，預計共</t>
    </r>
    <r>
      <rPr>
        <sz val="11"/>
        <rFont val="Times New Roman"/>
        <family val="1"/>
      </rPr>
      <t>6</t>
    </r>
    <r>
      <rPr>
        <sz val="11"/>
        <rFont val="標楷體"/>
        <family val="4"/>
        <charset val="136"/>
      </rPr>
      <t xml:space="preserve">款宣傳。
</t>
    </r>
    <r>
      <rPr>
        <sz val="11"/>
        <rFont val="Times New Roman"/>
        <family val="1"/>
      </rPr>
      <t>4.</t>
    </r>
    <r>
      <rPr>
        <sz val="11"/>
        <rFont val="標楷體"/>
        <family val="4"/>
        <charset val="136"/>
      </rPr>
      <t>印製</t>
    </r>
    <r>
      <rPr>
        <sz val="11"/>
        <rFont val="Times New Roman"/>
        <family val="1"/>
      </rPr>
      <t>e</t>
    </r>
    <r>
      <rPr>
        <sz val="11"/>
        <rFont val="標楷體"/>
        <family val="4"/>
        <charset val="136"/>
      </rPr>
      <t>化諮詢小卡，宣導網路諮詢信箱及相關資訊，發放同學。</t>
    </r>
    <r>
      <rPr>
        <sz val="11"/>
        <rFont val="Times New Roman"/>
        <family val="1"/>
      </rPr>
      <t xml:space="preserve"> </t>
    </r>
    <r>
      <rPr>
        <sz val="11"/>
        <rFont val="標楷體"/>
        <family val="4"/>
        <charset val="136"/>
      </rPr>
      <t>經費預估約需</t>
    </r>
    <r>
      <rPr>
        <sz val="11"/>
        <rFont val="Times New Roman"/>
        <family val="1"/>
      </rPr>
      <t>8</t>
    </r>
    <r>
      <rPr>
        <sz val="11"/>
        <rFont val="標楷體"/>
        <family val="4"/>
        <charset val="136"/>
      </rPr>
      <t>萬元</t>
    </r>
    <r>
      <rPr>
        <sz val="11"/>
        <rFont val="Times New Roman"/>
        <family val="1"/>
      </rPr>
      <t>(</t>
    </r>
    <r>
      <rPr>
        <sz val="11"/>
        <rFont val="標楷體"/>
        <family val="4"/>
        <charset val="136"/>
      </rPr>
      <t>含講座鐘點費、補充保費、印製費、活動費、教材教具、膳費、稿費、雜支等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</si>
  <si>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200</t>
    </r>
    <r>
      <rPr>
        <sz val="11"/>
        <rFont val="標楷體"/>
        <family val="4"/>
        <charset val="136"/>
      </rPr>
      <t>人次。</t>
    </r>
    <phoneticPr fontId="2" type="noConversion"/>
  </si>
  <si>
    <r>
      <rPr>
        <sz val="11"/>
        <rFont val="標楷體"/>
        <family val="4"/>
        <charset val="136"/>
      </rPr>
      <t xml:space="preserve">透過各種藝術形式，舉凡音樂、戲劇、創作等媒介進入校園協助學生透過藝術紓解內在壓力，表達自我，傳達情感，讓同學可以透過藝術自我療癒，提升自我認同，幫助心靈上的轉化和昇華。
預計辦理：
</t>
    </r>
    <r>
      <rPr>
        <sz val="11"/>
        <rFont val="Times New Roman"/>
        <family val="1"/>
      </rPr>
      <t>1.</t>
    </r>
    <r>
      <rPr>
        <sz val="11"/>
        <rFont val="標楷體"/>
        <family val="4"/>
        <charset val="136"/>
      </rPr>
      <t xml:space="preserve">「藝心鄉」擺攤推廣宣導。
</t>
    </r>
    <r>
      <rPr>
        <sz val="11"/>
        <rFont val="Times New Roman"/>
        <family val="1"/>
      </rPr>
      <t>2.</t>
    </r>
    <r>
      <rPr>
        <sz val="11"/>
        <rFont val="標楷體"/>
        <family val="4"/>
        <charset val="136"/>
      </rPr>
      <t>辦理「疫藏世界，藝常生活」推廣活動</t>
    </r>
    <r>
      <rPr>
        <sz val="11"/>
        <rFont val="Times New Roman"/>
        <family val="1"/>
      </rPr>
      <t>4-6</t>
    </r>
    <r>
      <rPr>
        <sz val="11"/>
        <rFont val="標楷體"/>
        <family val="4"/>
        <charset val="136"/>
      </rPr>
      <t xml:space="preserve">場次。
</t>
    </r>
    <r>
      <rPr>
        <sz val="11"/>
        <rFont val="Times New Roman"/>
        <family val="1"/>
      </rPr>
      <t>3.</t>
    </r>
    <r>
      <rPr>
        <sz val="11"/>
        <rFont val="標楷體"/>
        <family val="4"/>
        <charset val="136"/>
      </rPr>
      <t>辦理「開放畫室」工作坊</t>
    </r>
    <r>
      <rPr>
        <sz val="11"/>
        <rFont val="Times New Roman"/>
        <family val="1"/>
      </rPr>
      <t>3-6</t>
    </r>
    <r>
      <rPr>
        <sz val="11"/>
        <rFont val="標楷體"/>
        <family val="4"/>
        <charset val="136"/>
      </rPr>
      <t xml:space="preserve">場次。
</t>
    </r>
    <r>
      <rPr>
        <sz val="11"/>
        <rFont val="Times New Roman"/>
        <family val="1"/>
      </rPr>
      <t>4.</t>
    </r>
    <r>
      <rPr>
        <sz val="11"/>
        <rFont val="標楷體"/>
        <family val="4"/>
        <charset val="136"/>
      </rPr>
      <t xml:space="preserve">全校性「藝心鄉癒療親計畫」文宣宣導，含海報、廁所文宣、電子看板及寄送電子信件。
</t>
    </r>
    <r>
      <rPr>
        <sz val="11"/>
        <rFont val="Times New Roman"/>
        <family val="1"/>
      </rPr>
      <t>5.</t>
    </r>
    <r>
      <rPr>
        <sz val="11"/>
        <rFont val="標楷體"/>
        <family val="4"/>
        <charset val="136"/>
      </rPr>
      <t>製作「藝心鄉」相關活動教材，以利同學參與活動。
經費預估約需</t>
    </r>
    <r>
      <rPr>
        <sz val="11"/>
        <rFont val="Times New Roman"/>
        <family val="1"/>
      </rPr>
      <t>8</t>
    </r>
    <r>
      <rPr>
        <sz val="11"/>
        <rFont val="標楷體"/>
        <family val="4"/>
        <charset val="136"/>
      </rPr>
      <t>萬元</t>
    </r>
    <r>
      <rPr>
        <sz val="11"/>
        <rFont val="Times New Roman"/>
        <family val="1"/>
      </rPr>
      <t>(</t>
    </r>
    <r>
      <rPr>
        <sz val="11"/>
        <rFont val="標楷體"/>
        <family val="4"/>
        <charset val="136"/>
      </rPr>
      <t>含講座鐘點費、補充保費、印製費、活動費、教材教具、稿費、雜支等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</si>
  <si>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300</t>
    </r>
    <r>
      <rPr>
        <sz val="11"/>
        <rFont val="標楷體"/>
        <family val="4"/>
        <charset val="136"/>
      </rPr>
      <t>人次。</t>
    </r>
    <phoneticPr fontId="9" type="noConversion"/>
  </si>
  <si>
    <r>
      <rPr>
        <sz val="11"/>
        <rFont val="標楷體"/>
        <family val="4"/>
        <charset val="136"/>
      </rPr>
      <t>陪同本校心理、精神疾患、憂鬱症等學生至社區相關醫療機構診治，並與精神科醫師商討協助學生與慰問關懷等相關事宜。預估陪同約及慰問關懷</t>
    </r>
    <r>
      <rPr>
        <sz val="11"/>
        <rFont val="Times New Roman"/>
        <family val="1"/>
      </rPr>
      <t>80</t>
    </r>
    <r>
      <rPr>
        <sz val="11"/>
        <rFont val="標楷體"/>
        <family val="4"/>
        <charset val="136"/>
      </rPr>
      <t>次。
經費預估約</t>
    </r>
    <r>
      <rPr>
        <sz val="11"/>
        <rFont val="Times New Roman"/>
        <family val="1"/>
      </rPr>
      <t>2</t>
    </r>
    <r>
      <rPr>
        <sz val="11"/>
        <rFont val="標楷體"/>
        <family val="4"/>
        <charset val="136"/>
      </rPr>
      <t>萬</t>
    </r>
    <r>
      <rPr>
        <sz val="11"/>
        <rFont val="Times New Roman"/>
        <family val="1"/>
      </rPr>
      <t>5,000</t>
    </r>
    <r>
      <rPr>
        <sz val="11"/>
        <rFont val="標楷體"/>
        <family val="4"/>
        <charset val="136"/>
      </rPr>
      <t>元</t>
    </r>
    <r>
      <rPr>
        <sz val="11"/>
        <rFont val="Times New Roman"/>
        <family val="1"/>
      </rPr>
      <t>(</t>
    </r>
    <r>
      <rPr>
        <sz val="11"/>
        <rFont val="標楷體"/>
        <family val="4"/>
        <charset val="136"/>
      </rPr>
      <t>含交通費、慰問品、印製費、活動費、雜支等相關費用</t>
    </r>
    <r>
      <rPr>
        <sz val="11"/>
        <rFont val="Times New Roman"/>
        <family val="1"/>
      </rPr>
      <t>)</t>
    </r>
    <r>
      <rPr>
        <sz val="11"/>
        <rFont val="標楷體"/>
        <family val="4"/>
        <charset val="136"/>
      </rPr>
      <t>。</t>
    </r>
    <phoneticPr fontId="9" type="noConversion"/>
  </si>
  <si>
    <r>
      <rPr>
        <sz val="11"/>
        <rFont val="標楷體"/>
        <family val="4"/>
        <charset val="136"/>
      </rPr>
      <t>全校學生預計</t>
    </r>
    <r>
      <rPr>
        <sz val="11"/>
        <rFont val="Times New Roman"/>
        <family val="1"/>
      </rPr>
      <t>80</t>
    </r>
    <r>
      <rPr>
        <sz val="11"/>
        <rFont val="標楷體"/>
        <family val="4"/>
        <charset val="136"/>
      </rPr>
      <t>人次。</t>
    </r>
    <phoneticPr fontId="9" type="noConversion"/>
  </si>
  <si>
    <r>
      <rPr>
        <sz val="11"/>
        <rFont val="標楷體"/>
        <family val="4"/>
        <charset val="136"/>
      </rPr>
      <t xml:space="preserve">為促進學生心理健康，協助學生培養多元且有效的紓壓管道，增進師生對憂鬱及自殺防治的相關知能，進而預防自傷危機的產生。預計辦理：
</t>
    </r>
    <r>
      <rPr>
        <sz val="11"/>
        <rFont val="Times New Roman"/>
        <family val="1"/>
      </rPr>
      <t>1.</t>
    </r>
    <r>
      <rPr>
        <sz val="11"/>
        <rFont val="標楷體"/>
        <family val="4"/>
        <charset val="136"/>
      </rPr>
      <t>專題演講</t>
    </r>
    <r>
      <rPr>
        <sz val="11"/>
        <rFont val="Times New Roman"/>
        <family val="1"/>
      </rPr>
      <t>2-3</t>
    </r>
    <r>
      <rPr>
        <sz val="11"/>
        <rFont val="標楷體"/>
        <family val="4"/>
        <charset val="136"/>
      </rPr>
      <t xml:space="preserve">場。
</t>
    </r>
    <r>
      <rPr>
        <sz val="11"/>
        <rFont val="Times New Roman"/>
        <family val="1"/>
      </rPr>
      <t>2.</t>
    </r>
    <r>
      <rPr>
        <sz val="11"/>
        <rFont val="標楷體"/>
        <family val="4"/>
        <charset val="136"/>
      </rPr>
      <t>紓壓工作坊及相關活動</t>
    </r>
    <r>
      <rPr>
        <sz val="11"/>
        <rFont val="Times New Roman"/>
        <family val="1"/>
      </rPr>
      <t>2-3</t>
    </r>
    <r>
      <rPr>
        <sz val="11"/>
        <rFont val="標楷體"/>
        <family val="4"/>
        <charset val="136"/>
      </rPr>
      <t>場，每場預計</t>
    </r>
    <r>
      <rPr>
        <sz val="11"/>
        <rFont val="Times New Roman"/>
        <family val="1"/>
      </rPr>
      <t>2~4</t>
    </r>
    <r>
      <rPr>
        <sz val="11"/>
        <rFont val="標楷體"/>
        <family val="4"/>
        <charset val="136"/>
      </rPr>
      <t xml:space="preserve">小時。
</t>
    </r>
    <r>
      <rPr>
        <sz val="11"/>
        <rFont val="Times New Roman"/>
        <family val="1"/>
      </rPr>
      <t>3.</t>
    </r>
    <r>
      <rPr>
        <sz val="11"/>
        <rFont val="標楷體"/>
        <family val="4"/>
        <charset val="136"/>
      </rPr>
      <t>辦理心衛諮詢站</t>
    </r>
    <r>
      <rPr>
        <sz val="11"/>
        <rFont val="Times New Roman"/>
        <family val="1"/>
      </rPr>
      <t xml:space="preserve"> </t>
    </r>
    <r>
      <rPr>
        <sz val="11"/>
        <rFont val="標楷體"/>
        <family val="4"/>
        <charset val="136"/>
      </rPr>
      <t>，預估</t>
    </r>
    <r>
      <rPr>
        <sz val="11"/>
        <rFont val="Times New Roman"/>
        <family val="1"/>
      </rPr>
      <t>90</t>
    </r>
    <r>
      <rPr>
        <sz val="11"/>
        <rFont val="標楷體"/>
        <family val="4"/>
        <charset val="136"/>
      </rPr>
      <t xml:space="preserve">人次。
</t>
    </r>
    <r>
      <rPr>
        <sz val="11"/>
        <rFont val="Times New Roman"/>
        <family val="1"/>
      </rPr>
      <t>4.</t>
    </r>
    <r>
      <rPr>
        <sz val="11"/>
        <rFont val="標楷體"/>
        <family val="4"/>
        <charset val="136"/>
      </rPr>
      <t xml:space="preserve">利用海報、電子看板、廁所文宣、電子信箱、淡江時報等多元管道針對全校性進行文宣宣導。
</t>
    </r>
    <r>
      <rPr>
        <sz val="11"/>
        <rFont val="Times New Roman"/>
        <family val="1"/>
      </rPr>
      <t>5.</t>
    </r>
    <r>
      <rPr>
        <sz val="11"/>
        <rFont val="標楷體"/>
        <family val="4"/>
        <charset val="136"/>
      </rPr>
      <t>利用活動媒材提升學生對校內外求助管道的認識與了解。
經費預估約需</t>
    </r>
    <r>
      <rPr>
        <sz val="11"/>
        <rFont val="Times New Roman"/>
        <family val="1"/>
      </rPr>
      <t>9</t>
    </r>
    <r>
      <rPr>
        <sz val="11"/>
        <rFont val="標楷體"/>
        <family val="4"/>
        <charset val="136"/>
      </rPr>
      <t>萬元</t>
    </r>
    <r>
      <rPr>
        <sz val="11"/>
        <rFont val="Times New Roman"/>
        <family val="1"/>
      </rPr>
      <t>(</t>
    </r>
    <r>
      <rPr>
        <sz val="11"/>
        <rFont val="標楷體"/>
        <family val="4"/>
        <charset val="136"/>
      </rPr>
      <t>含講座鐘點費、補充保費、印製費、活動費、教材教具、膳費、稿費、雜支等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</si>
  <si>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 xml:space="preserve">增進學生探索生命的正向動力，學習體悟生命的幸福感，增進自我療癒力及復原力：
</t>
    </r>
    <r>
      <rPr>
        <sz val="11"/>
        <rFont val="Times New Roman"/>
        <family val="1"/>
      </rPr>
      <t>1.</t>
    </r>
    <r>
      <rPr>
        <sz val="11"/>
        <rFont val="標楷體"/>
        <family val="4"/>
        <charset val="136"/>
      </rPr>
      <t>專題講座</t>
    </r>
    <r>
      <rPr>
        <sz val="11"/>
        <rFont val="Times New Roman"/>
        <family val="1"/>
      </rPr>
      <t>1-2</t>
    </r>
    <r>
      <rPr>
        <sz val="11"/>
        <rFont val="標楷體"/>
        <family val="4"/>
        <charset val="136"/>
      </rPr>
      <t xml:space="preserve">場次。
</t>
    </r>
    <r>
      <rPr>
        <sz val="11"/>
        <rFont val="Times New Roman"/>
        <family val="1"/>
      </rPr>
      <t>2.</t>
    </r>
    <r>
      <rPr>
        <sz val="11"/>
        <rFont val="標楷體"/>
        <family val="4"/>
        <charset val="136"/>
      </rPr>
      <t>辦理工作坊或者擺攤活動</t>
    </r>
    <r>
      <rPr>
        <sz val="11"/>
        <rFont val="Times New Roman"/>
        <family val="1"/>
      </rPr>
      <t>3-6</t>
    </r>
    <r>
      <rPr>
        <sz val="11"/>
        <rFont val="標楷體"/>
        <family val="4"/>
        <charset val="136"/>
      </rPr>
      <t xml:space="preserve">天。
</t>
    </r>
    <r>
      <rPr>
        <sz val="11"/>
        <rFont val="Times New Roman"/>
        <family val="1"/>
      </rPr>
      <t>3.</t>
    </r>
    <r>
      <rPr>
        <sz val="11"/>
        <rFont val="標楷體"/>
        <family val="4"/>
        <charset val="136"/>
      </rPr>
      <t xml:space="preserve">舉辦分享會、參訪、體驗活動等相關活動。
</t>
    </r>
    <r>
      <rPr>
        <sz val="11"/>
        <rFont val="Times New Roman"/>
        <family val="1"/>
      </rPr>
      <t>4.</t>
    </r>
    <r>
      <rPr>
        <sz val="11"/>
        <rFont val="標楷體"/>
        <family val="4"/>
        <charset val="136"/>
      </rPr>
      <t xml:space="preserve">印製相關活動教材，以利學生參與活動。
</t>
    </r>
    <r>
      <rPr>
        <sz val="11"/>
        <rFont val="Times New Roman"/>
        <family val="1"/>
      </rPr>
      <t>5.</t>
    </r>
    <r>
      <rPr>
        <sz val="11"/>
        <rFont val="標楷體"/>
        <family val="4"/>
        <charset val="136"/>
      </rPr>
      <t>藉由多元管道進行相關宣傳，如：印刷海報、廁所文宣、撰寫生命教育相關文章等。經費預估約需</t>
    </r>
    <r>
      <rPr>
        <sz val="11"/>
        <rFont val="Times New Roman"/>
        <family val="1"/>
      </rPr>
      <t>10</t>
    </r>
    <r>
      <rPr>
        <sz val="11"/>
        <rFont val="標楷體"/>
        <family val="4"/>
        <charset val="136"/>
      </rPr>
      <t>萬元</t>
    </r>
    <r>
      <rPr>
        <sz val="11"/>
        <rFont val="Times New Roman"/>
        <family val="1"/>
      </rPr>
      <t>(</t>
    </r>
    <r>
      <rPr>
        <sz val="11"/>
        <rFont val="標楷體"/>
        <family val="4"/>
        <charset val="136"/>
      </rPr>
      <t>含講座鐘點費、補充保費、交通費、印製費、活動費、教材教具、膳費、稿費、雜支等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</si>
  <si>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400</t>
    </r>
    <r>
      <rPr>
        <sz val="11"/>
        <rFont val="標楷體"/>
        <family val="4"/>
        <charset val="136"/>
      </rPr>
      <t>人次。</t>
    </r>
    <phoneticPr fontId="9" type="noConversion"/>
  </si>
  <si>
    <r>
      <rPr>
        <sz val="11"/>
        <rFont val="標楷體"/>
        <family val="4"/>
        <charset val="136"/>
      </rPr>
      <t xml:space="preserve">幫助學生學習以正向積極的態度，經營情感關係，進而預防親密關係危機。預計辦理：
</t>
    </r>
    <r>
      <rPr>
        <sz val="11"/>
        <rFont val="Times New Roman"/>
        <family val="1"/>
      </rPr>
      <t>1.</t>
    </r>
    <r>
      <rPr>
        <sz val="11"/>
        <rFont val="標楷體"/>
        <family val="4"/>
        <charset val="136"/>
      </rPr>
      <t>辦理情感教育主題推廣活動</t>
    </r>
    <r>
      <rPr>
        <sz val="11"/>
        <rFont val="Times New Roman"/>
        <family val="1"/>
      </rPr>
      <t>3~5</t>
    </r>
    <r>
      <rPr>
        <sz val="11"/>
        <rFont val="標楷體"/>
        <family val="4"/>
        <charset val="136"/>
      </rPr>
      <t xml:space="preserve">天。
</t>
    </r>
    <r>
      <rPr>
        <sz val="11"/>
        <rFont val="Times New Roman"/>
        <family val="1"/>
      </rPr>
      <t>2.</t>
    </r>
    <r>
      <rPr>
        <sz val="11"/>
        <rFont val="標楷體"/>
        <family val="4"/>
        <charset val="136"/>
      </rPr>
      <t>辦理情感教育主題講座</t>
    </r>
    <r>
      <rPr>
        <sz val="11"/>
        <rFont val="Times New Roman"/>
        <family val="1"/>
      </rPr>
      <t>1~2</t>
    </r>
    <r>
      <rPr>
        <sz val="11"/>
        <rFont val="標楷體"/>
        <family val="4"/>
        <charset val="136"/>
      </rPr>
      <t xml:space="preserve">場。
</t>
    </r>
    <r>
      <rPr>
        <sz val="11"/>
        <rFont val="Times New Roman"/>
        <family val="1"/>
      </rPr>
      <t>3.</t>
    </r>
    <r>
      <rPr>
        <sz val="11"/>
        <rFont val="標楷體"/>
        <family val="4"/>
        <charset val="136"/>
      </rPr>
      <t>舉辦伴侶諮商門診，預計</t>
    </r>
    <r>
      <rPr>
        <sz val="11"/>
        <rFont val="Times New Roman"/>
        <family val="1"/>
      </rPr>
      <t>20-30</t>
    </r>
    <r>
      <rPr>
        <sz val="11"/>
        <rFont val="標楷體"/>
        <family val="4"/>
        <charset val="136"/>
      </rPr>
      <t xml:space="preserve">場。
</t>
    </r>
    <r>
      <rPr>
        <sz val="11"/>
        <rFont val="Times New Roman"/>
        <family val="1"/>
      </rPr>
      <t>4.</t>
    </r>
    <r>
      <rPr>
        <sz val="11"/>
        <rFont val="標楷體"/>
        <family val="4"/>
        <charset val="136"/>
      </rPr>
      <t>製發情感教育相關活動教材、例行性海報及廁所文宣、情感教育主題文章之衛教宣導。
經費預估約需</t>
    </r>
    <r>
      <rPr>
        <sz val="11"/>
        <rFont val="Times New Roman"/>
        <family val="1"/>
      </rPr>
      <t>22</t>
    </r>
    <r>
      <rPr>
        <sz val="11"/>
        <rFont val="標楷體"/>
        <family val="4"/>
        <charset val="136"/>
      </rPr>
      <t>萬元</t>
    </r>
    <r>
      <rPr>
        <sz val="11"/>
        <rFont val="Times New Roman"/>
        <family val="1"/>
      </rPr>
      <t>(</t>
    </r>
    <r>
      <rPr>
        <sz val="11"/>
        <rFont val="標楷體"/>
        <family val="4"/>
        <charset val="136"/>
      </rPr>
      <t>含講座鐘點費、補充保費、印製費、活動費、教材教具、膳費、稿費、雜支等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</si>
  <si>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為增進境外生文化適應與壓力調適</t>
    </r>
    <r>
      <rPr>
        <sz val="11"/>
        <rFont val="Times New Roman"/>
        <family val="1"/>
      </rPr>
      <t>,</t>
    </r>
    <r>
      <rPr>
        <sz val="11"/>
        <rFont val="標楷體"/>
        <family val="4"/>
        <charset val="136"/>
      </rPr>
      <t>學習在台生活與學業適應能力</t>
    </r>
    <r>
      <rPr>
        <sz val="11"/>
        <rFont val="Times New Roman"/>
        <family val="1"/>
      </rPr>
      <t xml:space="preserve"> ,</t>
    </r>
    <r>
      <rPr>
        <sz val="11"/>
        <rFont val="標楷體"/>
        <family val="4"/>
        <charset val="136"/>
      </rPr>
      <t>提升自我效能感</t>
    </r>
    <r>
      <rPr>
        <sz val="11"/>
        <rFont val="Times New Roman"/>
        <family val="1"/>
      </rPr>
      <t>,</t>
    </r>
    <r>
      <rPr>
        <sz val="11"/>
        <rFont val="標楷體"/>
        <family val="4"/>
        <charset val="136"/>
      </rPr>
      <t>預計辦理</t>
    </r>
    <r>
      <rPr>
        <sz val="11"/>
        <rFont val="Times New Roman"/>
        <family val="1"/>
      </rPr>
      <t>:
1.</t>
    </r>
    <r>
      <rPr>
        <sz val="11"/>
        <rFont val="標楷體"/>
        <family val="4"/>
        <charset val="136"/>
      </rPr>
      <t>專題講座</t>
    </r>
    <r>
      <rPr>
        <sz val="11"/>
        <rFont val="Times New Roman"/>
        <family val="1"/>
      </rPr>
      <t>1-5</t>
    </r>
    <r>
      <rPr>
        <sz val="11"/>
        <rFont val="標楷體"/>
        <family val="4"/>
        <charset val="136"/>
      </rPr>
      <t xml:space="preserve">場。
</t>
    </r>
    <r>
      <rPr>
        <sz val="11"/>
        <rFont val="Times New Roman"/>
        <family val="1"/>
      </rPr>
      <t>2.</t>
    </r>
    <r>
      <rPr>
        <sz val="11"/>
        <rFont val="標楷體"/>
        <family val="4"/>
        <charset val="136"/>
      </rPr>
      <t>文化背景相關工作坊</t>
    </r>
    <r>
      <rPr>
        <sz val="11"/>
        <rFont val="Times New Roman"/>
        <family val="1"/>
      </rPr>
      <t>4</t>
    </r>
    <r>
      <rPr>
        <sz val="11"/>
        <rFont val="標楷體"/>
        <family val="4"/>
        <charset val="136"/>
      </rPr>
      <t xml:space="preserve">場。
</t>
    </r>
    <r>
      <rPr>
        <sz val="11"/>
        <rFont val="Times New Roman"/>
        <family val="1"/>
      </rPr>
      <t>3.</t>
    </r>
    <r>
      <rPr>
        <sz val="11"/>
        <rFont val="標楷體"/>
        <family val="4"/>
        <charset val="136"/>
      </rPr>
      <t>境外生人際團體</t>
    </r>
    <r>
      <rPr>
        <sz val="11"/>
        <rFont val="Times New Roman"/>
        <family val="1"/>
      </rPr>
      <t>1-2</t>
    </r>
    <r>
      <rPr>
        <sz val="11"/>
        <rFont val="標楷體"/>
        <family val="4"/>
        <charset val="136"/>
      </rPr>
      <t xml:space="preserve">場。
</t>
    </r>
    <r>
      <rPr>
        <sz val="11"/>
        <rFont val="Times New Roman"/>
        <family val="1"/>
      </rPr>
      <t>4.</t>
    </r>
    <r>
      <rPr>
        <sz val="11"/>
        <rFont val="標楷體"/>
        <family val="4"/>
        <charset val="136"/>
      </rPr>
      <t>印製相關活動文宣文化適應相關文宣寄發學生及境輔組等相關單位。
經費預估約</t>
    </r>
    <r>
      <rPr>
        <sz val="11"/>
        <rFont val="Times New Roman"/>
        <family val="1"/>
      </rPr>
      <t>12</t>
    </r>
    <r>
      <rPr>
        <sz val="11"/>
        <rFont val="標楷體"/>
        <family val="4"/>
        <charset val="136"/>
      </rPr>
      <t>萬元</t>
    </r>
    <r>
      <rPr>
        <sz val="11"/>
        <rFont val="Times New Roman"/>
        <family val="1"/>
      </rPr>
      <t>(</t>
    </r>
    <r>
      <rPr>
        <sz val="11"/>
        <rFont val="標楷體"/>
        <family val="4"/>
        <charset val="136"/>
      </rPr>
      <t>含講座鐘點費、補充保費、交通費、印製費、活動費、教材教具、膳費、稿費、雜支等</t>
    </r>
    <r>
      <rPr>
        <sz val="11"/>
        <rFont val="Times New Roman"/>
        <family val="1"/>
      </rPr>
      <t>)</t>
    </r>
    <r>
      <rPr>
        <sz val="11"/>
        <rFont val="標楷體"/>
        <family val="4"/>
        <charset val="136"/>
      </rPr>
      <t>。</t>
    </r>
    <phoneticPr fontId="2" type="noConversion"/>
  </si>
  <si>
    <r>
      <rPr>
        <sz val="11"/>
        <rFont val="標楷體"/>
        <family val="4"/>
        <charset val="136"/>
      </rPr>
      <t>全校師生</t>
    </r>
    <r>
      <rPr>
        <sz val="11"/>
        <rFont val="Times New Roman"/>
        <family val="1"/>
      </rPr>
      <t>(</t>
    </r>
    <r>
      <rPr>
        <sz val="11"/>
        <rFont val="標楷體"/>
        <family val="4"/>
        <charset val="136"/>
      </rPr>
      <t>含境外生</t>
    </r>
    <r>
      <rPr>
        <sz val="11"/>
        <rFont val="Times New Roman"/>
        <family val="1"/>
      </rPr>
      <t>)</t>
    </r>
    <r>
      <rPr>
        <sz val="11"/>
        <rFont val="標楷體"/>
        <family val="4"/>
        <charset val="136"/>
      </rPr>
      <t>預計</t>
    </r>
    <r>
      <rPr>
        <sz val="11"/>
        <rFont val="Times New Roman"/>
        <family val="1"/>
      </rPr>
      <t>100</t>
    </r>
    <r>
      <rPr>
        <sz val="11"/>
        <rFont val="標楷體"/>
        <family val="4"/>
        <charset val="136"/>
      </rPr>
      <t>人次。</t>
    </r>
    <phoneticPr fontId="9" type="noConversion"/>
  </si>
  <si>
    <r>
      <rPr>
        <sz val="11"/>
        <rFont val="標楷體"/>
        <family val="4"/>
        <charset val="136"/>
      </rPr>
      <t xml:space="preserve">為提升學生性別平等意識及對多元文化之認識，並防治性騷擾、性侵害、性霸凌之發生。預計辦理：
</t>
    </r>
    <r>
      <rPr>
        <sz val="11"/>
        <rFont val="Times New Roman"/>
        <family val="1"/>
      </rPr>
      <t>1.</t>
    </r>
    <r>
      <rPr>
        <sz val="11"/>
        <rFont val="標楷體"/>
        <family val="4"/>
        <charset val="136"/>
      </rPr>
      <t>辦理性別平等教育主題講座</t>
    </r>
    <r>
      <rPr>
        <sz val="11"/>
        <rFont val="Times New Roman"/>
        <family val="1"/>
      </rPr>
      <t>6~8</t>
    </r>
    <r>
      <rPr>
        <sz val="11"/>
        <rFont val="標楷體"/>
        <family val="4"/>
        <charset val="136"/>
      </rPr>
      <t>場、辦理主題推廣活動</t>
    </r>
    <r>
      <rPr>
        <sz val="11"/>
        <rFont val="Times New Roman"/>
        <family val="1"/>
      </rPr>
      <t>4~6</t>
    </r>
    <r>
      <rPr>
        <sz val="11"/>
        <rFont val="標楷體"/>
        <family val="4"/>
        <charset val="136"/>
      </rPr>
      <t>場等系列活動、辦理院輔導性平研習</t>
    </r>
    <r>
      <rPr>
        <sz val="11"/>
        <rFont val="Times New Roman"/>
        <family val="1"/>
      </rPr>
      <t>1~2</t>
    </r>
    <r>
      <rPr>
        <sz val="11"/>
        <rFont val="標楷體"/>
        <family val="4"/>
        <charset val="136"/>
      </rPr>
      <t xml:space="preserve">場。
</t>
    </r>
    <r>
      <rPr>
        <sz val="11"/>
        <rFont val="Times New Roman"/>
        <family val="1"/>
      </rPr>
      <t>2.</t>
    </r>
    <r>
      <rPr>
        <sz val="11"/>
        <rFont val="標楷體"/>
        <family val="4"/>
        <charset val="136"/>
      </rPr>
      <t>製發性別平等教育活動教材、海報及廁所文宣、性別平等教育主題文章之衛教宣導。
經費預估約需</t>
    </r>
    <r>
      <rPr>
        <sz val="11"/>
        <rFont val="Times New Roman"/>
        <family val="1"/>
      </rPr>
      <t>10</t>
    </r>
    <r>
      <rPr>
        <sz val="11"/>
        <rFont val="標楷體"/>
        <family val="4"/>
        <charset val="136"/>
      </rPr>
      <t>萬元</t>
    </r>
    <r>
      <rPr>
        <sz val="11"/>
        <rFont val="Times New Roman"/>
        <family val="1"/>
      </rPr>
      <t>(</t>
    </r>
    <r>
      <rPr>
        <sz val="11"/>
        <rFont val="標楷體"/>
        <family val="4"/>
        <charset val="136"/>
      </rPr>
      <t>含講座鐘點費、補充保費、印製費、活動費、教材教具、膳費、稿費、雜支等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</si>
  <si>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900</t>
    </r>
    <r>
      <rPr>
        <sz val="11"/>
        <rFont val="標楷體"/>
        <family val="4"/>
        <charset val="136"/>
      </rPr>
      <t>人次。</t>
    </r>
    <phoneticPr fontId="9" type="noConversion"/>
  </si>
  <si>
    <r>
      <rPr>
        <sz val="11"/>
        <rFont val="標楷體"/>
        <family val="4"/>
        <charset val="136"/>
      </rPr>
      <t xml:space="preserve">針對新生、轉學生的入學適應進行關懷，透過心理測驗篩選、辨識具潛在風險的學生，轉介相關輔導資源，增進心理健康意識。預計辦理：
</t>
    </r>
    <r>
      <rPr>
        <sz val="11"/>
        <rFont val="Times New Roman"/>
        <family val="1"/>
      </rPr>
      <t>1.</t>
    </r>
    <r>
      <rPr>
        <sz val="11"/>
        <rFont val="標楷體"/>
        <family val="4"/>
        <charset val="136"/>
      </rPr>
      <t xml:space="preserve">「大專校院學生心理健康關懷量表」班級心理測驗普測。
</t>
    </r>
    <r>
      <rPr>
        <sz val="11"/>
        <rFont val="Times New Roman"/>
        <family val="1"/>
      </rPr>
      <t>2.</t>
    </r>
    <r>
      <rPr>
        <sz val="11"/>
        <rFont val="標楷體"/>
        <family val="4"/>
        <charset val="136"/>
      </rPr>
      <t>「身心適應」班級講座</t>
    </r>
    <r>
      <rPr>
        <sz val="11"/>
        <rFont val="Times New Roman"/>
        <family val="1"/>
      </rPr>
      <t>4-5</t>
    </r>
    <r>
      <rPr>
        <sz val="11"/>
        <rFont val="標楷體"/>
        <family val="4"/>
        <charset val="136"/>
      </rPr>
      <t xml:space="preserve">場。
</t>
    </r>
    <r>
      <rPr>
        <sz val="11"/>
        <rFont val="Times New Roman"/>
        <family val="1"/>
      </rPr>
      <t>3.</t>
    </r>
    <r>
      <rPr>
        <sz val="11"/>
        <rFont val="標楷體"/>
        <family val="4"/>
        <charset val="136"/>
      </rPr>
      <t xml:space="preserve">「身心適應」電話追訪工作。
</t>
    </r>
    <r>
      <rPr>
        <sz val="11"/>
        <rFont val="Times New Roman"/>
        <family val="1"/>
      </rPr>
      <t>4.</t>
    </r>
    <r>
      <rPr>
        <sz val="11"/>
        <rFont val="標楷體"/>
        <family val="4"/>
        <charset val="136"/>
      </rPr>
      <t>「身心適應」團體或工作坊</t>
    </r>
    <r>
      <rPr>
        <sz val="11"/>
        <rFont val="Times New Roman"/>
        <family val="1"/>
      </rPr>
      <t>3-4</t>
    </r>
    <r>
      <rPr>
        <sz val="11"/>
        <rFont val="標楷體"/>
        <family val="4"/>
        <charset val="136"/>
      </rPr>
      <t xml:space="preserve">場。
</t>
    </r>
    <r>
      <rPr>
        <sz val="11"/>
        <rFont val="Times New Roman"/>
        <family val="1"/>
      </rPr>
      <t>5.</t>
    </r>
    <r>
      <rPr>
        <sz val="11"/>
        <rFont val="標楷體"/>
        <family val="4"/>
        <charset val="136"/>
      </rPr>
      <t xml:space="preserve">全校性「導生關懷」、「資源轉介」文宣宣導，含海報、廁所文宣、電子看板及寄送電子信件。
</t>
    </r>
    <r>
      <rPr>
        <sz val="11"/>
        <rFont val="Times New Roman"/>
        <family val="1"/>
      </rPr>
      <t>6.</t>
    </r>
    <r>
      <rPr>
        <sz val="11"/>
        <rFont val="標楷體"/>
        <family val="4"/>
        <charset val="136"/>
      </rPr>
      <t>提供「身心適應」相關活動教材，以利學生參與活動，協助宣傳高關懷輔導活動。
經費預估約需</t>
    </r>
    <r>
      <rPr>
        <sz val="11"/>
        <rFont val="Times New Roman"/>
        <family val="1"/>
      </rPr>
      <t>6</t>
    </r>
    <r>
      <rPr>
        <sz val="11"/>
        <rFont val="標楷體"/>
        <family val="4"/>
        <charset val="136"/>
      </rPr>
      <t>萬元</t>
    </r>
    <r>
      <rPr>
        <sz val="11"/>
        <rFont val="Times New Roman"/>
        <family val="1"/>
      </rPr>
      <t>(</t>
    </r>
    <r>
      <rPr>
        <sz val="11"/>
        <rFont val="標楷體"/>
        <family val="4"/>
        <charset val="136"/>
      </rPr>
      <t>含講座鐘點費、補充保費、印製費、活動費、教材教具、稿費、雜支等</t>
    </r>
    <r>
      <rPr>
        <sz val="11"/>
        <rFont val="Times New Roman"/>
        <family val="1"/>
      </rPr>
      <t>)</t>
    </r>
    <r>
      <rPr>
        <sz val="11"/>
        <rFont val="標楷體"/>
        <family val="4"/>
        <charset val="136"/>
      </rPr>
      <t>。</t>
    </r>
    <phoneticPr fontId="9" type="noConversion"/>
  </si>
  <si>
    <r>
      <rPr>
        <sz val="11"/>
        <rFont val="標楷體"/>
        <family val="4"/>
        <charset val="136"/>
      </rPr>
      <t>全校師生預計</t>
    </r>
    <r>
      <rPr>
        <sz val="11"/>
        <rFont val="Times New Roman"/>
        <family val="1"/>
      </rPr>
      <t>700</t>
    </r>
    <r>
      <rPr>
        <sz val="11"/>
        <rFont val="標楷體"/>
        <family val="4"/>
        <charset val="136"/>
      </rPr>
      <t>人次。</t>
    </r>
    <phoneticPr fontId="9" type="noConversion"/>
  </si>
  <si>
    <t>2.職涯工作坊(諮)</t>
    <phoneticPr fontId="2" type="noConversion"/>
  </si>
  <si>
    <r>
      <t>1.</t>
    </r>
    <r>
      <rPr>
        <sz val="11"/>
        <rFont val="標楷體"/>
        <family val="4"/>
        <charset val="136"/>
      </rPr>
      <t xml:space="preserve">辦理職涯適性測驗，協助即將就業的應屆畢業或正在探索生涯的在校學生能夠更清楚地掌握自己的職涯優勢與發展方向，開發自己的潛能，創造出與自己適配的成功職涯。
</t>
    </r>
    <r>
      <rPr>
        <sz val="11"/>
        <rFont val="Times New Roman"/>
        <family val="1"/>
      </rPr>
      <t>2.</t>
    </r>
    <r>
      <rPr>
        <sz val="11"/>
        <rFont val="標楷體"/>
        <family val="4"/>
        <charset val="136"/>
      </rPr>
      <t>購買職涯相關測驗，如：</t>
    </r>
    <r>
      <rPr>
        <sz val="11"/>
        <rFont val="Times New Roman"/>
        <family val="1"/>
      </rPr>
      <t>CPAS</t>
    </r>
    <r>
      <rPr>
        <sz val="11"/>
        <rFont val="標楷體"/>
        <family val="4"/>
        <charset val="136"/>
      </rPr>
      <t>職涯適性測驗卷供</t>
    </r>
    <r>
      <rPr>
        <sz val="11"/>
        <rFont val="Times New Roman"/>
        <family val="1"/>
      </rPr>
      <t>CPAS</t>
    </r>
    <r>
      <rPr>
        <sz val="11"/>
        <rFont val="標楷體"/>
        <family val="4"/>
        <charset val="136"/>
      </rPr>
      <t>職涯適性解測及職涯諮詢探索使用。
經費共需</t>
    </r>
    <r>
      <rPr>
        <sz val="11"/>
        <rFont val="Times New Roman"/>
        <family val="1"/>
      </rPr>
      <t>7</t>
    </r>
    <r>
      <rPr>
        <sz val="11"/>
        <rFont val="標楷體"/>
        <family val="4"/>
        <charset val="136"/>
      </rPr>
      <t>萬</t>
    </r>
    <r>
      <rPr>
        <sz val="11"/>
        <rFont val="Times New Roman"/>
        <family val="1"/>
      </rPr>
      <t>279</t>
    </r>
    <r>
      <rPr>
        <sz val="11"/>
        <rFont val="標楷體"/>
        <family val="4"/>
        <charset val="136"/>
      </rPr>
      <t>元</t>
    </r>
    <r>
      <rPr>
        <sz val="11"/>
        <rFont val="Times New Roman"/>
        <family val="1"/>
      </rPr>
      <t>(</t>
    </r>
    <r>
      <rPr>
        <sz val="11"/>
        <rFont val="標楷體"/>
        <family val="4"/>
        <charset val="136"/>
      </rPr>
      <t>含講座鐘點費、印刷費、海報設計稿費、膳費、活動費、雜支等</t>
    </r>
    <r>
      <rPr>
        <sz val="11"/>
        <rFont val="Times New Roman"/>
        <family val="1"/>
      </rPr>
      <t>)</t>
    </r>
    <r>
      <rPr>
        <sz val="11"/>
        <rFont val="標楷體"/>
        <family val="4"/>
        <charset val="136"/>
      </rPr>
      <t>。</t>
    </r>
    <phoneticPr fontId="2" type="noConversion"/>
  </si>
  <si>
    <r>
      <rPr>
        <sz val="11"/>
        <rFont val="標楷體"/>
        <family val="4"/>
        <charset val="136"/>
      </rPr>
      <t xml:space="preserve">全校學生約
</t>
    </r>
    <r>
      <rPr>
        <sz val="11"/>
        <rFont val="Times New Roman"/>
        <family val="1"/>
      </rPr>
      <t>100</t>
    </r>
    <r>
      <rPr>
        <sz val="11"/>
        <rFont val="標楷體"/>
        <family val="4"/>
        <charset val="136"/>
      </rPr>
      <t>人次。</t>
    </r>
    <phoneticPr fontId="9" type="noConversion"/>
  </si>
  <si>
    <r>
      <rPr>
        <sz val="11"/>
        <rFont val="標楷體"/>
        <family val="4"/>
        <charset val="136"/>
      </rPr>
      <t>邀請業界學養俱豐之職涯顧問，指導履歷撰寫技巧，找出學生職場的優劣勢，讓即將邁向職場的新鮮人能提前做好求職準備，並同時以實戰模擬方式，讓學生親身體驗求職關鍵時刻，為未來求職進行演練，並依據學生個別狀況給予全面的剖析及建議，預訂辦理團體講座、職能工作坊、一對一模擬面試，及相關諮詢等多元形式，進而協助學生獲得理想工作機會，經費共需</t>
    </r>
    <r>
      <rPr>
        <sz val="11"/>
        <rFont val="Times New Roman"/>
        <family val="1"/>
      </rPr>
      <t>17</t>
    </r>
    <r>
      <rPr>
        <sz val="11"/>
        <rFont val="標楷體"/>
        <family val="4"/>
        <charset val="136"/>
      </rPr>
      <t>萬</t>
    </r>
    <r>
      <rPr>
        <sz val="11"/>
        <rFont val="Times New Roman"/>
        <family val="1"/>
      </rPr>
      <t>5,000</t>
    </r>
    <r>
      <rPr>
        <sz val="11"/>
        <rFont val="標楷體"/>
        <family val="4"/>
        <charset val="136"/>
      </rPr>
      <t>元</t>
    </r>
    <r>
      <rPr>
        <sz val="11"/>
        <rFont val="Times New Roman"/>
        <family val="1"/>
      </rPr>
      <t>(</t>
    </r>
    <r>
      <rPr>
        <sz val="11"/>
        <rFont val="標楷體"/>
        <family val="4"/>
        <charset val="136"/>
      </rPr>
      <t>含講座鐘點費、補充保費、膳費、印刷費、活動費、雜支等</t>
    </r>
    <r>
      <rPr>
        <sz val="11"/>
        <rFont val="Times New Roman"/>
        <family val="1"/>
      </rPr>
      <t>)</t>
    </r>
    <phoneticPr fontId="2" type="noConversion"/>
  </si>
  <si>
    <r>
      <rPr>
        <sz val="11"/>
        <rFont val="標楷體"/>
        <family val="4"/>
        <charset val="136"/>
      </rPr>
      <t xml:space="preserve">全校學生約
</t>
    </r>
    <r>
      <rPr>
        <sz val="11"/>
        <rFont val="Times New Roman"/>
        <family val="1"/>
      </rPr>
      <t>160</t>
    </r>
    <r>
      <rPr>
        <sz val="11"/>
        <rFont val="標楷體"/>
        <family val="4"/>
        <charset val="136"/>
      </rPr>
      <t>人次。</t>
    </r>
    <phoneticPr fontId="9" type="noConversion"/>
  </si>
  <si>
    <r>
      <rPr>
        <sz val="11"/>
        <rFont val="標楷體"/>
        <family val="4"/>
        <charset val="136"/>
      </rPr>
      <t xml:space="preserve">全校學生約
</t>
    </r>
    <r>
      <rPr>
        <sz val="11"/>
        <rFont val="Times New Roman"/>
        <family val="1"/>
      </rPr>
      <t>110</t>
    </r>
    <r>
      <rPr>
        <sz val="11"/>
        <rFont val="標楷體"/>
        <family val="4"/>
        <charset val="136"/>
      </rPr>
      <t>人。</t>
    </r>
    <phoneticPr fontId="9" type="noConversion"/>
  </si>
  <si>
    <r>
      <rPr>
        <sz val="11"/>
        <rFont val="標楷體"/>
        <family val="4"/>
        <charset val="136"/>
      </rPr>
      <t>預計辦理時間：上半年，提供應屆畢業同學與求才廠商直接溝通，使同學在校時即可瞭解企業狀況與就業市場，增加就業機會。經費共需</t>
    </r>
    <r>
      <rPr>
        <sz val="11"/>
        <rFont val="Times New Roman"/>
        <family val="1"/>
      </rPr>
      <t>11</t>
    </r>
    <r>
      <rPr>
        <sz val="11"/>
        <rFont val="標楷體"/>
        <family val="4"/>
        <charset val="136"/>
      </rPr>
      <t>萬元</t>
    </r>
    <r>
      <rPr>
        <sz val="11"/>
        <rFont val="Times New Roman"/>
        <family val="1"/>
      </rPr>
      <t>(</t>
    </r>
    <r>
      <rPr>
        <sz val="11"/>
        <rFont val="標楷體"/>
        <family val="4"/>
        <charset val="136"/>
      </rPr>
      <t>含場地佈置費、諮詢費、活動費、印製費、膳費、雜支等</t>
    </r>
    <r>
      <rPr>
        <sz val="11"/>
        <rFont val="Times New Roman"/>
        <family val="1"/>
      </rPr>
      <t>)</t>
    </r>
    <phoneticPr fontId="9" type="noConversion"/>
  </si>
  <si>
    <r>
      <rPr>
        <sz val="11"/>
        <rFont val="標楷體"/>
        <family val="4"/>
        <charset val="136"/>
      </rPr>
      <t xml:space="preserve">全校學生約
</t>
    </r>
    <r>
      <rPr>
        <sz val="11"/>
        <rFont val="Times New Roman"/>
        <family val="1"/>
      </rPr>
      <t>2,500</t>
    </r>
    <r>
      <rPr>
        <sz val="11"/>
        <rFont val="標楷體"/>
        <family val="4"/>
        <charset val="136"/>
      </rPr>
      <t>人次。</t>
    </r>
    <phoneticPr fontId="2" type="noConversion"/>
  </si>
  <si>
    <r>
      <t>1.</t>
    </r>
    <r>
      <rPr>
        <sz val="11"/>
        <rFont val="標楷體"/>
        <family val="4"/>
        <charset val="136"/>
      </rPr>
      <t xml:space="preserve">針對加強同儕輔導諮商人員之專業技能、心理調適、抗壓等，並依實務場域需求，辦理相關增能訓練團體；
</t>
    </r>
    <r>
      <rPr>
        <sz val="11"/>
        <rFont val="Times New Roman"/>
        <family val="1"/>
      </rPr>
      <t>2.</t>
    </r>
    <r>
      <rPr>
        <sz val="11"/>
        <rFont val="標楷體"/>
        <family val="4"/>
        <charset val="136"/>
      </rPr>
      <t>預估辦理</t>
    </r>
    <r>
      <rPr>
        <sz val="11"/>
        <rFont val="Times New Roman"/>
        <family val="1"/>
      </rPr>
      <t>8~12</t>
    </r>
    <r>
      <rPr>
        <sz val="11"/>
        <rFont val="標楷體"/>
        <family val="4"/>
        <charset val="136"/>
      </rPr>
      <t>場次，每場次約</t>
    </r>
    <r>
      <rPr>
        <sz val="11"/>
        <rFont val="Times New Roman"/>
        <family val="1"/>
      </rPr>
      <t>3</t>
    </r>
    <r>
      <rPr>
        <sz val="11"/>
        <rFont val="標楷體"/>
        <family val="4"/>
        <charset val="136"/>
      </rPr>
      <t>小時為原則。
經費預估約</t>
    </r>
    <r>
      <rPr>
        <sz val="11"/>
        <rFont val="Times New Roman"/>
        <family val="1"/>
      </rPr>
      <t>3</t>
    </r>
    <r>
      <rPr>
        <sz val="11"/>
        <rFont val="標楷體"/>
        <family val="4"/>
        <charset val="136"/>
      </rPr>
      <t>萬元</t>
    </r>
    <r>
      <rPr>
        <sz val="11"/>
        <rFont val="Times New Roman"/>
        <family val="1"/>
      </rPr>
      <t>(</t>
    </r>
    <r>
      <rPr>
        <sz val="11"/>
        <rFont val="標楷體"/>
        <family val="4"/>
        <charset val="136"/>
      </rPr>
      <t>含講座鐘點費、補充保費、印製費、膳費、活動費、稿費、雜支等</t>
    </r>
    <r>
      <rPr>
        <sz val="11"/>
        <rFont val="Times New Roman"/>
        <family val="1"/>
      </rPr>
      <t>)</t>
    </r>
    <r>
      <rPr>
        <sz val="11"/>
        <rFont val="標楷體"/>
        <family val="4"/>
        <charset val="136"/>
      </rPr>
      <t>。</t>
    </r>
    <phoneticPr fontId="9" type="noConversion"/>
  </si>
  <si>
    <r>
      <rPr>
        <sz val="11"/>
        <rFont val="標楷體"/>
        <family val="4"/>
        <charset val="136"/>
      </rPr>
      <t xml:space="preserve">諮商相關專業人員預計
</t>
    </r>
    <r>
      <rPr>
        <sz val="11"/>
        <rFont val="Times New Roman"/>
        <family val="1"/>
      </rPr>
      <t>70</t>
    </r>
    <r>
      <rPr>
        <sz val="11"/>
        <rFont val="標楷體"/>
        <family val="4"/>
        <charset val="136"/>
      </rPr>
      <t>人次。</t>
    </r>
    <phoneticPr fontId="9" type="noConversion"/>
  </si>
  <si>
    <r>
      <rPr>
        <sz val="11"/>
        <rFont val="標楷體"/>
        <family val="4"/>
        <charset val="136"/>
      </rPr>
      <t xml:space="preserve">諮商相關專業人員預計
</t>
    </r>
    <r>
      <rPr>
        <sz val="11"/>
        <rFont val="Times New Roman"/>
        <family val="1"/>
      </rPr>
      <t>40</t>
    </r>
    <r>
      <rPr>
        <sz val="11"/>
        <rFont val="標楷體"/>
        <family val="4"/>
        <charset val="136"/>
      </rPr>
      <t>人次。</t>
    </r>
    <phoneticPr fontId="9" type="noConversion"/>
  </si>
  <si>
    <r>
      <t>1.</t>
    </r>
    <r>
      <rPr>
        <sz val="11"/>
        <rFont val="標楷體"/>
        <family val="4"/>
        <charset val="136"/>
      </rPr>
      <t xml:space="preserve">為了促進中心內專兼任心理師輔導知能，辦理個案輔導暨實務研討會，此研討會用意為強化諮商輔導人員之專業諮商技巧及效能。
</t>
    </r>
    <r>
      <rPr>
        <sz val="11"/>
        <rFont val="Times New Roman"/>
        <family val="1"/>
      </rPr>
      <t>2.</t>
    </r>
    <r>
      <rPr>
        <sz val="11"/>
        <rFont val="標楷體"/>
        <family val="4"/>
        <charset val="136"/>
      </rPr>
      <t xml:space="preserve">研習內容以輔導對象常為特殊性精神疾患、多重心理困擾、學生諮商主要主述議題等進行個案研習。
</t>
    </r>
    <r>
      <rPr>
        <sz val="11"/>
        <rFont val="Times New Roman"/>
        <family val="1"/>
      </rPr>
      <t>3.</t>
    </r>
    <r>
      <rPr>
        <sz val="11"/>
        <rFont val="標楷體"/>
        <family val="4"/>
        <charset val="136"/>
      </rPr>
      <t>研習以分組討論、經驗分享、現場督導、運用不同諮商理論等多元方式，聘請專家、督導等相關專業輔導人員進行相關研習，以提升學生受輔品質。預計舉辦約</t>
    </r>
    <r>
      <rPr>
        <sz val="11"/>
        <rFont val="Times New Roman"/>
        <family val="1"/>
      </rPr>
      <t>2</t>
    </r>
    <r>
      <rPr>
        <sz val="11"/>
        <rFont val="標楷體"/>
        <family val="4"/>
        <charset val="136"/>
      </rPr>
      <t>梯次活動，每梯次研習活動以</t>
    </r>
    <r>
      <rPr>
        <sz val="11"/>
        <rFont val="Times New Roman"/>
        <family val="1"/>
      </rPr>
      <t>1-2</t>
    </r>
    <r>
      <rPr>
        <sz val="11"/>
        <rFont val="標楷體"/>
        <family val="4"/>
        <charset val="136"/>
      </rPr>
      <t>日為原則。
經費預估約需</t>
    </r>
    <r>
      <rPr>
        <sz val="11"/>
        <rFont val="Times New Roman"/>
        <family val="1"/>
      </rPr>
      <t>6</t>
    </r>
    <r>
      <rPr>
        <sz val="11"/>
        <rFont val="標楷體"/>
        <family val="4"/>
        <charset val="136"/>
      </rPr>
      <t>萬元</t>
    </r>
    <r>
      <rPr>
        <sz val="11"/>
        <rFont val="Times New Roman"/>
        <family val="1"/>
      </rPr>
      <t>(</t>
    </r>
    <r>
      <rPr>
        <sz val="11"/>
        <rFont val="標楷體"/>
        <family val="4"/>
        <charset val="136"/>
      </rPr>
      <t>含講座鐘點費、補充保費、印製費、膳費、活動費、教材教具、雜支等</t>
    </r>
    <r>
      <rPr>
        <sz val="11"/>
        <rFont val="Times New Roman"/>
        <family val="1"/>
      </rPr>
      <t>)</t>
    </r>
    <phoneticPr fontId="2" type="noConversion"/>
  </si>
  <si>
    <r>
      <rPr>
        <sz val="11"/>
        <rFont val="標楷體"/>
        <family val="4"/>
        <charset val="136"/>
      </rPr>
      <t xml:space="preserve">諮商相關專業人員預計
</t>
    </r>
    <r>
      <rPr>
        <sz val="11"/>
        <rFont val="Times New Roman"/>
        <family val="1"/>
      </rPr>
      <t>60</t>
    </r>
    <r>
      <rPr>
        <sz val="11"/>
        <rFont val="標楷體"/>
        <family val="4"/>
        <charset val="136"/>
      </rPr>
      <t>人次。</t>
    </r>
    <phoneticPr fontId="2" type="noConversion"/>
  </si>
  <si>
    <r>
      <t>1.為強化學生賃居法律與安全觀念、落實宣導租屋安全</t>
    </r>
    <r>
      <rPr>
        <sz val="12"/>
        <rFont val="微軟正黑體"/>
        <family val="2"/>
        <charset val="136"/>
      </rPr>
      <t>、</t>
    </r>
    <r>
      <rPr>
        <sz val="12"/>
        <rFont val="標楷體"/>
        <family val="4"/>
        <charset val="136"/>
      </rPr>
      <t>居住權益等，預計辦理多場相關講座、座談會、工作坊及</t>
    </r>
    <r>
      <rPr>
        <sz val="12"/>
        <rFont val="標楷體"/>
        <family val="4"/>
        <charset val="136"/>
      </rPr>
      <t>宣導活動，補助款約9,163元，配合款約5萬3,508元(含講座、活動費</t>
    </r>
    <r>
      <rPr>
        <sz val="12"/>
        <rFont val="微軟正黑體"/>
        <family val="2"/>
        <charset val="136"/>
      </rPr>
      <t>、</t>
    </r>
    <r>
      <rPr>
        <sz val="12"/>
        <rFont val="標楷體"/>
        <family val="4"/>
        <charset val="136"/>
      </rPr>
      <t>餐盒、資料印刷、文宣品及海報印製</t>
    </r>
    <r>
      <rPr>
        <sz val="12"/>
        <rFont val="微軟正黑體"/>
        <family val="2"/>
        <charset val="136"/>
      </rPr>
      <t>、</t>
    </r>
    <r>
      <rPr>
        <sz val="12"/>
        <rFont val="標楷體"/>
        <family val="4"/>
        <charset val="136"/>
      </rPr>
      <t>雜支等)。
2.辦理房東座談會，邀請房東</t>
    </r>
    <r>
      <rPr>
        <sz val="12"/>
        <rFont val="微軟正黑體"/>
        <family val="2"/>
        <charset val="136"/>
      </rPr>
      <t>、</t>
    </r>
    <r>
      <rPr>
        <sz val="12"/>
        <rFont val="標楷體"/>
        <family val="4"/>
        <charset val="136"/>
      </rPr>
      <t>警</t>
    </r>
    <r>
      <rPr>
        <sz val="12"/>
        <rFont val="微軟正黑體"/>
        <family val="2"/>
        <charset val="136"/>
      </rPr>
      <t>、</t>
    </r>
    <r>
      <rPr>
        <sz val="12"/>
        <rFont val="標楷體"/>
        <family val="4"/>
        <charset val="136"/>
      </rPr>
      <t>政、消及內政部營建署等相關單位，共同建立良好的租賃關係與居住環境。另配合淡水消防分隊辦理賃居學生安全訪視，所需經費約2萬2,000元(含講座、活動費、餐盒、資料印刷、文宣品及海報印製、雜支等)。</t>
    </r>
    <phoneticPr fontId="2" type="noConversion"/>
  </si>
  <si>
    <t>學生約2,500人。</t>
    <phoneticPr fontId="2" type="noConversion"/>
  </si>
  <si>
    <t>1.大樓防災逃生演練：實施本校理學院及國際學院師生防災疏散演練，由該院院長擔任指揮官，計約教職員100人編組實施狀況演練，學生2,500人實施防災疏散演練。
2.全校性防災演習：辦理年度防護團整編暨常年訓練，針對本校教職員編組進行專業課程研習及防災分站演練，教職員計約100人參與訓練；另有學生約450人參與防災分站演練。
3.防火防災演訓所需經費合計8萬2,368元(含講師鐘點費、印刷費、膳費、雜支等)。</t>
    <phoneticPr fontId="2" type="noConversion"/>
  </si>
  <si>
    <r>
      <t xml:space="preserve">4.建立師生溝通管道(生.軍)
</t>
    </r>
    <r>
      <rPr>
        <sz val="11"/>
        <color theme="9" tint="-0.249977111117893"/>
        <rFont val="標楷體"/>
        <family val="4"/>
        <charset val="136"/>
      </rPr>
      <t>(軍訓室;62400_補)</t>
    </r>
    <phoneticPr fontId="2" type="noConversion"/>
  </si>
  <si>
    <t>1.系教官班代表座談會：每學期由輔導教官邀集各系班代(含進學班)或相關人員進行座談，上、下學期各辦理約25場次，參加座談人數每學期約380人，會中宣導防災、賃居安全、防詐騙、菸害防治、交通安全、性別平等、性騷擾防治、尊重智財權等生活輔導事項，所需經費約6萬2,400元(含膳費、雜支等)。
2.班代表座談會：112年度辦理全校班代表座談會共2場。111學年度第2學期參加對象為二、三年級及研究所班代表，班代表參與人數約100人；112學年度第1學期參加對象為一、四、五年級及研究所班代表，參與人數約100人；2場所需經費共計5萬0,764元(各2萬5,382元)(含膳宿費、活動宣導品、印刷費、雜支等)。
3.原來有約：與原住民學生互動，所需經費約1萬2000元（含膳費、印刷費、雜支等）。
(1)分別於111學年度第2學期及112學年度第1學期各辦理3場師生輔導約談(每學期各3,000元)，適時給予學生輔導，並於每學期開學初辦理原住民工讀生與獎助學金申請座談會。
(2)112學年度第1學期辦理原住民新生座談會，使新生了解本校學生學習與生活相關資源(6,000元)。</t>
    <phoneticPr fontId="2" type="noConversion"/>
  </si>
  <si>
    <t>1.全校教官及班代表預估380人。
2.全校班代表約200人次。
3.全校原民生預計160人。</t>
    <phoneticPr fontId="2" type="noConversion"/>
  </si>
  <si>
    <t xml:space="preserve">年度特優7位、優良導師約14位。 </t>
    <phoneticPr fontId="2" type="noConversion"/>
  </si>
  <si>
    <t>本校導師約60人。</t>
    <phoneticPr fontId="2" type="noConversion"/>
  </si>
  <si>
    <t>1.法律諮詢：法律諮詢服務，每週提供2小時服務，以2,000元計，每學期以16次計，約需3萬3,000元(含雇主補充保費)；2學期32週所需諮詢經費計6萬6,000元(含雇主補充保費)。
2.智慧財產權宣導：每學期各辦理1場智慧財產權宣導講座，對象均為全校師生，參與人數約100人，所需經費1萬1,400元(含講師鐘點費、印刷費、雜支等)。另，為向新生宣導尊重智慧財產權觀念，擬製做智慧財產權宣導筆於新生暨家長座談會中發放(約500份)，所需經費6,000元(印刷費)。
3.信用教育宣導系列活動：信用教育宣導系列活動，112學年度邀請臺灣銀行淡水分行人員針對畢業生及出國交換生辦理講座，善用就學貸款資源，避免爾後貸款信用不良等狀況。並設計就學貸款常識問卷，寄發學生信箱；請臺灣銀行錄製宣導影片放置生輔組網頁。宣導對象為全校就貸生，講座參與人次計約100人，所需經費1萬3,300元（含活動宣導品、印刷費、膳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在各行業之成就對相關法治、國考經驗及就業講座分享，以提升本校原住民學生未來競爭力，並提供就業多元選擇，所需經費6,000元（含講座鐘點費、印刷費、雜支）。
6.生活法治教育宣導：辦理1場校務人員民主法治人權教育宣導講座，參與人數約80人，所需經費約1萬4,040元(含講座鐘點費、膳費、雜支等)。
7.犯罪預防宣導：辦理專題講座宣教，參與人數約500人，所需經費約3萬2,000元(含講師鐘點費、印刷費、雜支等)。</t>
    <phoneticPr fontId="2" type="noConversion"/>
  </si>
  <si>
    <t>教育部112年度經費</t>
    <phoneticPr fontId="2" type="noConversion"/>
  </si>
  <si>
    <t>1.透過招募、甄選、培訓、反思等方式，培養卸任幹部成為淡海同舟服務員，協助新任社團幹部經營社團。培訓內容包含團體動力、移地訓練、討論帶領、企畫書撰寫等。所需經費計15萬元(含講座鐘點費、印刷費、膳宿費、活動費等)。
2.辦理社團傳承交接系列活動，透過校友分享、傳承典禮等方式，傳揚社團精神。所需經費8萬5,000元(含講座鐘點費、印刷費、膳宿費、活動費等)。
3.辦理社團期中反思營，藉由課程、討論，反思社團經營歷程，重新思考目標，充電再出發。所需經費約8萬元（含講座鐘點費、印刷費、膳宿費、活動費等）。
4.透過招募、培訓、反思等方式，培養卸任寒暑假服務隊幹部成為淡服引導員，協助寒暑假服務隊從成立、籌備、訓練、服務、反思，進行全面輔導團。培訓內容包含移地訓練、討論帶領、課程講習、企畫書檢核等。所需經費計1萬6,000元(含講座鐘點費、印刷費、膳宿費、活動費等)。
5.辦理燈光音響基礎及進階課程，針對燈光音響有興趣的同學進行培訓及考核。定期開設燈光音響主題課程，其中包含內容用電安全、操作原理、舞台安全進行課程研習，所需經費計3萬元(含講座鐘點費、印刷費、膳費、活動費等)。</t>
    <phoneticPr fontId="9" type="noConversion"/>
  </si>
  <si>
    <t>辦理項目為社團幹部訓練活動，活動主軸分階段給予不同課程內容。
1.辦理全校社團聯合幹部訓練，針對社團經營的方向規劃一系列培訓外，而更重要的是每位幹部的能力養成，將基本的行政事項，包含活動申請、認證認知、器材與場地借用、成果製作等，加入到本次幹部訓練。除了有個正向心態經營社團外，從基本能力的建立到自我管理亦更是本次訓練重點，同時培養並累積社團幹部經歷，進而提升並轉換成職場能力，所需經費計9萬元(含講座鐘點費、印刷費、膳宿費、活動費等)。
2.辦理社團幹部知能訓練活動，加強社團經營觀念與心態並增進社團交流，以促進社團發展，預估辦理5場次，所需經費計6萬元(含講座鐘點費、印刷費、活動費等)。
3.社團合辦幹部訓練，透過社團間交流及分享，使社團間資源共享，預估5場次，每場約5,000元-9,000元等(含講座鐘點費、活動費、印刷費等)。
4.社團幹部訓練，配合社團發展需求，規劃相關培訓課程，於平日、寒暑假皆辦理，預估50場次，每場3,000元-5,000元等(含講座鐘點費、活動費等)。
5.學生社團管樂社每學期辦理團練活動，透過指揮老師帶領曲目練習及分享，藉此提升團員合奏能力與自身音樂實力，瞭解相互合作的重要性，所需經費計8萬2,710元(含講座鐘點費、指揮費等)。</t>
    <phoneticPr fontId="9" type="noConversion"/>
  </si>
  <si>
    <t>1.帶動社區中小學服務活動暨成果分享(課)</t>
    <phoneticPr fontId="2" type="noConversion"/>
  </si>
  <si>
    <t>2.推廣服務學習精神，辦理學生參與服務學習相關活動(課)</t>
    <phoneticPr fontId="2" type="noConversion"/>
  </si>
  <si>
    <t>3.社團服務學習活動(課)</t>
    <phoneticPr fontId="9" type="noConversion"/>
  </si>
  <si>
    <t>4.社團寒暑假服務活動暨成果分享(課)</t>
    <phoneticPr fontId="9" type="noConversion"/>
  </si>
  <si>
    <t>5.補助文化涵養培育及各項境外生教育、知性或社區活動 (境)</t>
    <phoneticPr fontId="2" type="noConversion"/>
  </si>
  <si>
    <t>透過辦理主題特色活動，包含：國際交流_在地住居融合、吾居吾宿_宿舍同儕共融、樂活永續_手作紓壓思辯、自動自發_宿舍自治活動等，型塑住宿即學習，宿舍即書院。一學期約辦理4~5場，1場所需經費約1萬7,000元(含講座鐘點、場布、文宣品、印刷、膳費等)。</t>
    <phoneticPr fontId="2" type="noConversion"/>
  </si>
  <si>
    <t>全體住宿生3,182人。(松濤館2,201人，淡江學園981人)。</t>
    <phoneticPr fontId="2" type="noConversion"/>
  </si>
  <si>
    <t>參與講座人數住宿生50人。擴大宣導人數為全體住宿生3,182人。(松濤館2,201人，淡江學園981人)。</t>
    <phoneticPr fontId="2" type="noConversion"/>
  </si>
  <si>
    <r>
      <t xml:space="preserve"> 112學輔計畫概算表</t>
    </r>
    <r>
      <rPr>
        <b/>
        <sz val="14"/>
        <color rgb="FF0000FF"/>
        <rFont val="新細明體"/>
        <family val="1"/>
        <charset val="136"/>
      </rPr>
      <t>(教育部核定)</t>
    </r>
    <r>
      <rPr>
        <sz val="14"/>
        <color rgb="FFFF0000"/>
        <rFont val="新細明體"/>
        <family val="1"/>
        <charset val="136"/>
      </rPr>
      <t xml:space="preserve"> </t>
    </r>
    <r>
      <rPr>
        <b/>
        <sz val="14"/>
        <color rgb="FFFF0000"/>
        <rFont val="新細明體"/>
        <family val="1"/>
        <charset val="136"/>
      </rPr>
      <t>（112.4.12）</t>
    </r>
    <r>
      <rPr>
        <sz val="14"/>
        <color rgb="FFFF0000"/>
        <rFont val="新細明體"/>
        <family val="1"/>
        <charset val="136"/>
      </rPr>
      <t xml:space="preserve">  </t>
    </r>
    <r>
      <rPr>
        <sz val="14"/>
        <rFont val="新細明體"/>
        <family val="1"/>
        <charset val="136"/>
      </rPr>
      <t xml:space="preserve">                                                                          </t>
    </r>
    <phoneticPr fontId="2" type="noConversion"/>
  </si>
  <si>
    <t>1.校內學生社團辦理特色活動「校慶蛋捲節」屬於本校特色節日，邀請校內外人士參與園遊會擺攤活動、安排社團及藝人表演，並結合校內社團成果展現及鄰近社區團體特色活動，達到校園與社區的結合：
(1)擺攤活動：學生會可以邀請校內外的廠商、創業者、手作藝術家等，提供各種特色商品或手作產品，讓參與者有機會品嘗到不同的美食或購買到獨特的商品。
(2)表演節目：邀請校內外的藝人或學生才藝表演，如音樂、舞蹈、戲劇、魔術等，讓參與者可以在欣賞表演的同時，感受到校園文化的豐富多元。
(3)社團展示：社團可以利用此機會展示社團的特色和成果，讓參與者了解社團的宗旨、活動和成就，增進學生之間的互動和交流。
(4)特色系所：邀請學校目前重點系所設計與一般民眾互動的活動，除了讓學校主題能更加讓一般民眾所知，也能夠在為接下來的招生季節提早暖身。
(5)鄰近社區團體合作：社團可以聯繫鄰近社區的團體，如社區發展協會、在地文化團體等，邀請他們一起參與此活動，加強學校與社區之間的聯繫和互動。
綜合上述，透過不同面向的工作，打造一個豐富多元、有特色的「校慶蛋捲節」活動，吸引更多的師生和社區居民參與，預計吸引1,000名師生與社區居民參與，經費預算約15萬元(含印刷費、活動費等費用)。
2.學生社團吉他社辦理「金韶獎－創作暨歌唱大賽」，藉由延續本校民歌發源地歷史，把金韶精神傳遞給更多熱愛音樂的人，預計招收200位參賽者，以及1,000位觀眾入場觀賽，經費預算約13萬元(含出席費、燈光音響租借費、印刷費、活動費等費用及21,000元獎牌費)。</t>
    <phoneticPr fontId="9" type="noConversion"/>
  </si>
  <si>
    <t>2.形塑多元住宿書院精神(住)</t>
    <phoneticPr fontId="2" type="noConversion"/>
  </si>
  <si>
    <t>邀請專業講師講授，議題包含性騷擾、身體自主權、感情/情緒管理及多元性別等，讓性別平等教育在學生宿舍紮根落實並加強宿舍內性別平等相關議題宣導經費需求含講座鐘點費、膳費及海報等費用。</t>
    <phoneticPr fontId="2" type="noConversion"/>
  </si>
  <si>
    <r>
      <t>1.</t>
    </r>
    <r>
      <rPr>
        <sz val="11"/>
        <rFont val="標楷體"/>
        <family val="4"/>
        <charset val="136"/>
      </rPr>
      <t xml:space="preserve">聘請專業職涯諮詢人員，進行2階段諮詢，第一階為學生進行職涯初談後，彙整其職涯困擾主訴提供諮詢師參閱。第二階段則為諮詢師可參閱初談結果，進行職涯面談，協助解決同學目前遭遇之問題及困境，以提供進入職場之準備工作，協助增加專業技能、分析適合從事的行業別、工作職位等，及對求職時可能會遇到的相關問題，給予建議，及教導如何面對並如何解決相關問題等。
</t>
    </r>
    <r>
      <rPr>
        <sz val="11"/>
        <rFont val="Times New Roman"/>
        <family val="1"/>
      </rPr>
      <t>2.</t>
    </r>
    <r>
      <rPr>
        <sz val="11"/>
        <rFont val="標楷體"/>
        <family val="4"/>
        <charset val="136"/>
      </rPr>
      <t>邀請職涯顧問(如：業界學養俱豐之職涯顧問、或專業職涯諮詢師等)，除職涯相關諮詢外，並也協助指導求職時履歷撰寫技巧，協助同學找出職場的優劣勢，提供職場新鮮人能提前做好求職準備，增加其競爭力及自信心等。上述經費共需</t>
    </r>
    <r>
      <rPr>
        <sz val="11"/>
        <rFont val="Times New Roman"/>
        <family val="1"/>
      </rPr>
      <t>16</t>
    </r>
    <r>
      <rPr>
        <sz val="11"/>
        <rFont val="標楷體"/>
        <family val="4"/>
        <charset val="136"/>
      </rPr>
      <t>萬元</t>
    </r>
    <r>
      <rPr>
        <sz val="11"/>
        <rFont val="Times New Roman"/>
        <family val="1"/>
      </rPr>
      <t>(</t>
    </r>
    <r>
      <rPr>
        <sz val="11"/>
        <rFont val="標楷體"/>
        <family val="4"/>
        <charset val="136"/>
      </rPr>
      <t>含講座鐘點費、諮詢費、補充保費、印製費、膳費、活動費、雜支等</t>
    </r>
    <r>
      <rPr>
        <sz val="11"/>
        <rFont val="Times New Roman"/>
        <family val="1"/>
      </rPr>
      <t>)</t>
    </r>
    <r>
      <rPr>
        <sz val="11"/>
        <rFont val="標楷體"/>
        <family val="1"/>
        <charset val="136"/>
      </rPr>
      <t>。</t>
    </r>
    <phoneticPr fontId="2" type="noConversion"/>
  </si>
  <si>
    <r>
      <t>1.</t>
    </r>
    <r>
      <rPr>
        <sz val="11"/>
        <rFont val="標楷體"/>
        <family val="4"/>
        <charset val="136"/>
      </rPr>
      <t>針對校園內學生輔導常見實務議題，如：生涯困擾、常見校園精神疾病與危機處理</t>
    </r>
    <r>
      <rPr>
        <sz val="11"/>
        <rFont val="Times New Roman"/>
        <family val="1"/>
      </rPr>
      <t>(</t>
    </r>
    <r>
      <rPr>
        <sz val="11"/>
        <rFont val="標楷體"/>
        <family val="4"/>
        <charset val="136"/>
      </rPr>
      <t>含演練等</t>
    </r>
    <r>
      <rPr>
        <sz val="11"/>
        <rFont val="Times New Roman"/>
        <family val="1"/>
      </rPr>
      <t>)</t>
    </r>
    <r>
      <rPr>
        <sz val="11"/>
        <rFont val="標楷體"/>
        <family val="4"/>
        <charset val="136"/>
      </rPr>
      <t xml:space="preserve">、多元文化、諮商歷程與策略等多項議題，舉辦專業培訓進修研習活動。
</t>
    </r>
    <r>
      <rPr>
        <sz val="11"/>
        <rFont val="Times New Roman"/>
        <family val="1"/>
      </rPr>
      <t>2.</t>
    </r>
    <r>
      <rPr>
        <sz val="11"/>
        <rFont val="標楷體"/>
        <family val="4"/>
        <charset val="136"/>
      </rPr>
      <t>研習內容將聘請各領域學術及實務專家進行演講</t>
    </r>
    <r>
      <rPr>
        <sz val="11"/>
        <rFont val="Times New Roman"/>
        <family val="1"/>
      </rPr>
      <t>(</t>
    </r>
    <r>
      <rPr>
        <sz val="11"/>
        <rFont val="標楷體"/>
        <family val="4"/>
        <charset val="136"/>
      </rPr>
      <t>例：探索職場新趨勢、生涯諮商、完形諮商、性別平等各不同領域</t>
    </r>
    <r>
      <rPr>
        <sz val="11"/>
        <rFont val="Times New Roman"/>
        <family val="1"/>
      </rPr>
      <t>)</t>
    </r>
    <r>
      <rPr>
        <sz val="11"/>
        <rFont val="標楷體"/>
        <family val="4"/>
        <charset val="136"/>
      </rPr>
      <t>，透過工作坊、研習，以核心理論、實務運用作為課程規劃主軸，協助本校專兼任諮商相關人員以增進輔導知能，提升本校學生受輔品質。預計辦理約</t>
    </r>
    <r>
      <rPr>
        <sz val="11"/>
        <rFont val="Times New Roman"/>
        <family val="1"/>
      </rPr>
      <t>2</t>
    </r>
    <r>
      <rPr>
        <sz val="11"/>
        <rFont val="標楷體"/>
        <family val="4"/>
        <charset val="136"/>
      </rPr>
      <t>梯次活動，每梯次研習活以</t>
    </r>
    <r>
      <rPr>
        <sz val="11"/>
        <rFont val="Times New Roman"/>
        <family val="1"/>
      </rPr>
      <t>1-3</t>
    </r>
    <r>
      <rPr>
        <sz val="11"/>
        <rFont val="標楷體"/>
        <family val="4"/>
        <charset val="136"/>
      </rPr>
      <t>日為原則。
經費預估約</t>
    </r>
    <r>
      <rPr>
        <sz val="11"/>
        <rFont val="Times New Roman"/>
        <family val="1"/>
      </rPr>
      <t>8</t>
    </r>
    <r>
      <rPr>
        <sz val="11"/>
        <rFont val="標楷體"/>
        <family val="4"/>
        <charset val="136"/>
      </rPr>
      <t>萬元整</t>
    </r>
    <r>
      <rPr>
        <sz val="11"/>
        <rFont val="Times New Roman"/>
        <family val="1"/>
      </rPr>
      <t>(</t>
    </r>
    <r>
      <rPr>
        <sz val="11"/>
        <rFont val="標楷體"/>
        <family val="4"/>
        <charset val="136"/>
      </rPr>
      <t>含講座鐘點費、補充保費、印製費、膳費、活動費、稿費、教材教具、雜支等</t>
    </r>
    <r>
      <rPr>
        <sz val="11"/>
        <rFont val="Times New Roman"/>
        <family val="1"/>
      </rPr>
      <t>)</t>
    </r>
    <r>
      <rPr>
        <sz val="11"/>
        <rFont val="標楷體"/>
        <family val="4"/>
        <charset val="136"/>
      </rPr>
      <t>。</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</si>
</sst>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76" formatCode="0_);[Red]\(0\)"/>
    <numFmt numFmtId="177" formatCode="#,##0_);[Red]\(#,##0\)"/>
    <numFmt numFmtId="178" formatCode="#,##0_ "/>
    <numFmt numFmtId="179" formatCode="0_ "/>
  </numFmts>
  <fonts count="44"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4"/>
      <name val="新細明體"/>
      <family val="1"/>
      <charset val="136"/>
    </font>
    <font>
      <sz val="11"/>
      <name val="標楷體"/>
      <family val="4"/>
      <charset val="136"/>
    </font>
    <font>
      <sz val="11"/>
      <name val="新細明體"/>
      <family val="1"/>
      <charset val="136"/>
    </font>
    <font>
      <b/>
      <sz val="11"/>
      <name val="標楷體"/>
      <family val="4"/>
      <charset val="136"/>
    </font>
    <font>
      <sz val="11"/>
      <color indexed="10"/>
      <name val="標楷體"/>
      <family val="4"/>
      <charset val="136"/>
    </font>
    <font>
      <sz val="9"/>
      <name val="細明體"/>
      <family val="3"/>
      <charset val="136"/>
    </font>
    <font>
      <b/>
      <sz val="11"/>
      <name val="新細明體"/>
      <family val="1"/>
      <charset val="136"/>
    </font>
    <font>
      <b/>
      <sz val="11"/>
      <color indexed="8"/>
      <name val="新細明體"/>
      <family val="1"/>
      <charset val="136"/>
    </font>
    <font>
      <b/>
      <sz val="12"/>
      <name val="新細明體"/>
      <family val="1"/>
      <charset val="136"/>
    </font>
    <font>
      <b/>
      <sz val="11"/>
      <color indexed="10"/>
      <name val="新細明體"/>
      <family val="1"/>
      <charset val="136"/>
    </font>
    <font>
      <b/>
      <sz val="12"/>
      <name val="標楷體"/>
      <family val="4"/>
      <charset val="136"/>
    </font>
    <font>
      <b/>
      <i/>
      <sz val="12"/>
      <name val="標楷體"/>
      <family val="4"/>
      <charset val="136"/>
    </font>
    <font>
      <b/>
      <i/>
      <sz val="12"/>
      <name val="新細明體"/>
      <family val="1"/>
      <charset val="136"/>
    </font>
    <font>
      <b/>
      <sz val="11"/>
      <color indexed="10"/>
      <name val="標楷體"/>
      <family val="4"/>
      <charset val="136"/>
    </font>
    <font>
      <sz val="12"/>
      <color indexed="10"/>
      <name val="新細明體"/>
      <family val="1"/>
      <charset val="136"/>
    </font>
    <font>
      <i/>
      <sz val="12"/>
      <name val="標楷體"/>
      <family val="4"/>
      <charset val="136"/>
    </font>
    <font>
      <b/>
      <sz val="12"/>
      <color rgb="FFFF0000"/>
      <name val="標楷體"/>
      <family val="4"/>
      <charset val="136"/>
    </font>
    <font>
      <sz val="12"/>
      <color rgb="FF006100"/>
      <name val="新細明體"/>
      <family val="2"/>
      <charset val="136"/>
      <scheme val="minor"/>
    </font>
    <font>
      <sz val="11"/>
      <color rgb="FFFF0000"/>
      <name val="標楷體"/>
      <family val="4"/>
      <charset val="136"/>
    </font>
    <font>
      <sz val="11"/>
      <color theme="1"/>
      <name val="標楷體"/>
      <family val="4"/>
      <charset val="136"/>
    </font>
    <font>
      <b/>
      <sz val="11"/>
      <color theme="1"/>
      <name val="新細明體"/>
      <family val="1"/>
      <charset val="136"/>
    </font>
    <font>
      <b/>
      <sz val="12"/>
      <color theme="1"/>
      <name val="標楷體"/>
      <family val="4"/>
      <charset val="136"/>
    </font>
    <font>
      <sz val="12"/>
      <color theme="1"/>
      <name val="新細明體"/>
      <family val="1"/>
      <charset val="136"/>
    </font>
    <font>
      <b/>
      <sz val="14"/>
      <color rgb="FFFF0000"/>
      <name val="新細明體"/>
      <family val="1"/>
      <charset val="136"/>
    </font>
    <font>
      <sz val="10"/>
      <name val="標楷體"/>
      <family val="4"/>
      <charset val="136"/>
    </font>
    <font>
      <sz val="12"/>
      <color rgb="FFFF0000"/>
      <name val="新細明體"/>
      <family val="1"/>
      <charset val="136"/>
    </font>
    <font>
      <sz val="11"/>
      <name val="Times New Roman"/>
      <family val="1"/>
    </font>
    <font>
      <i/>
      <sz val="12"/>
      <name val="新細明體"/>
      <family val="1"/>
      <charset val="136"/>
    </font>
    <font>
      <b/>
      <sz val="11"/>
      <color rgb="FFFF0000"/>
      <name val="新細明體"/>
      <family val="1"/>
      <charset val="136"/>
    </font>
    <font>
      <sz val="12"/>
      <color theme="1"/>
      <name val="標楷體"/>
      <family val="4"/>
      <charset val="136"/>
    </font>
    <font>
      <sz val="14"/>
      <color rgb="FFFF0000"/>
      <name val="新細明體"/>
      <family val="1"/>
      <charset val="136"/>
    </font>
    <font>
      <sz val="11"/>
      <color theme="9" tint="-0.249977111117893"/>
      <name val="標楷體"/>
      <family val="4"/>
      <charset val="136"/>
    </font>
    <font>
      <sz val="10.5"/>
      <name val="標楷體"/>
      <family val="4"/>
      <charset val="136"/>
    </font>
    <font>
      <sz val="11"/>
      <color rgb="FF000000"/>
      <name val="標楷體"/>
      <family val="4"/>
      <charset val="136"/>
    </font>
    <font>
      <sz val="11"/>
      <color rgb="FF000000"/>
      <name val="標楷體"/>
      <family val="2"/>
    </font>
    <font>
      <sz val="11"/>
      <name val="標楷體"/>
      <family val="2"/>
    </font>
    <font>
      <sz val="12"/>
      <name val="微軟正黑體"/>
      <family val="2"/>
      <charset val="136"/>
    </font>
    <font>
      <b/>
      <i/>
      <sz val="12"/>
      <color rgb="FFFF0000"/>
      <name val="新細明體"/>
      <family val="1"/>
      <charset val="136"/>
    </font>
    <font>
      <b/>
      <sz val="14"/>
      <color rgb="FF0000FF"/>
      <name val="新細明體"/>
      <family val="1"/>
      <charset val="136"/>
    </font>
    <font>
      <sz val="11"/>
      <name val="標楷體"/>
      <family val="1"/>
      <charset val="136"/>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rgb="FFFFFFFF"/>
      </patternFill>
    </fill>
  </fills>
  <borders count="10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53"/>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53"/>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5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ck">
        <color indexed="53"/>
      </top>
      <bottom style="hair">
        <color indexed="64"/>
      </bottom>
      <diagonal/>
    </border>
    <border>
      <left/>
      <right style="thick">
        <color indexed="53"/>
      </right>
      <top style="thick">
        <color indexed="53"/>
      </top>
      <bottom style="hair">
        <color indexed="64"/>
      </bottom>
      <diagonal/>
    </border>
    <border>
      <left/>
      <right/>
      <top style="hair">
        <color indexed="64"/>
      </top>
      <bottom style="hair">
        <color indexed="64"/>
      </bottom>
      <diagonal/>
    </border>
    <border>
      <left/>
      <right style="thick">
        <color indexed="53"/>
      </right>
      <top style="hair">
        <color indexed="64"/>
      </top>
      <bottom style="hair">
        <color indexed="64"/>
      </bottom>
      <diagonal/>
    </border>
    <border>
      <left/>
      <right/>
      <top style="hair">
        <color indexed="64"/>
      </top>
      <bottom style="thin">
        <color indexed="64"/>
      </bottom>
      <diagonal/>
    </border>
    <border>
      <left/>
      <right style="thick">
        <color indexed="53"/>
      </right>
      <top style="hair">
        <color indexed="64"/>
      </top>
      <bottom style="thin">
        <color indexed="64"/>
      </bottom>
      <diagonal/>
    </border>
    <border>
      <left/>
      <right/>
      <top style="thin">
        <color indexed="64"/>
      </top>
      <bottom style="hair">
        <color indexed="64"/>
      </bottom>
      <diagonal/>
    </border>
    <border>
      <left/>
      <right style="thick">
        <color indexed="53"/>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thick">
        <color indexed="53"/>
      </right>
      <top style="thin">
        <color indexed="64"/>
      </top>
      <bottom/>
      <diagonal/>
    </border>
    <border>
      <left/>
      <right/>
      <top/>
      <bottom style="thin">
        <color indexed="64"/>
      </bottom>
      <diagonal/>
    </border>
    <border>
      <left/>
      <right style="thick">
        <color indexed="53"/>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ck">
        <color indexed="53"/>
      </right>
      <top style="thin">
        <color indexed="64"/>
      </top>
      <bottom style="thin">
        <color indexed="64"/>
      </bottom>
      <diagonal/>
    </border>
    <border>
      <left style="thick">
        <color indexed="53"/>
      </left>
      <right style="thin">
        <color indexed="64"/>
      </right>
      <top style="thin">
        <color indexed="64"/>
      </top>
      <bottom style="thin">
        <color indexed="64"/>
      </bottom>
      <diagonal/>
    </border>
    <border>
      <left/>
      <right/>
      <top/>
      <bottom style="thick">
        <color indexed="53"/>
      </bottom>
      <diagonal/>
    </border>
    <border>
      <left style="double">
        <color indexed="64"/>
      </left>
      <right/>
      <top style="thin">
        <color indexed="64"/>
      </top>
      <bottom style="thin">
        <color indexed="64"/>
      </bottom>
      <diagonal/>
    </border>
    <border>
      <left style="thick">
        <color indexed="53"/>
      </left>
      <right/>
      <top style="thin">
        <color indexed="64"/>
      </top>
      <bottom style="thin">
        <color indexed="64"/>
      </bottom>
      <diagonal/>
    </border>
    <border>
      <left style="thick">
        <color indexed="53"/>
      </left>
      <right/>
      <top style="thin">
        <color indexed="64"/>
      </top>
      <bottom style="thick">
        <color indexed="53"/>
      </bottom>
      <diagonal/>
    </border>
    <border>
      <left style="thick">
        <color indexed="53"/>
      </left>
      <right/>
      <top/>
      <bottom style="thin">
        <color indexed="64"/>
      </bottom>
      <diagonal/>
    </border>
    <border>
      <left style="thick">
        <color indexed="53"/>
      </left>
      <right/>
      <top style="hair">
        <color indexed="64"/>
      </top>
      <bottom style="hair">
        <color indexed="64"/>
      </bottom>
      <diagonal/>
    </border>
    <border>
      <left style="thick">
        <color indexed="53"/>
      </left>
      <right/>
      <top style="thick">
        <color indexed="53"/>
      </top>
      <bottom style="hair">
        <color indexed="64"/>
      </bottom>
      <diagonal/>
    </border>
    <border>
      <left style="thick">
        <color indexed="53"/>
      </left>
      <right/>
      <top style="hair">
        <color indexed="64"/>
      </top>
      <bottom style="thin">
        <color indexed="64"/>
      </bottom>
      <diagonal/>
    </border>
    <border>
      <left style="thick">
        <color indexed="53"/>
      </left>
      <right/>
      <top style="thin">
        <color indexed="64"/>
      </top>
      <bottom style="hair">
        <color indexed="64"/>
      </bottom>
      <diagonal/>
    </border>
    <border>
      <left style="thick">
        <color indexed="53"/>
      </left>
      <right/>
      <top style="thin">
        <color indexed="64"/>
      </top>
      <bottom/>
      <diagonal/>
    </border>
    <border>
      <left/>
      <right/>
      <top style="thin">
        <color indexed="64"/>
      </top>
      <bottom style="thick">
        <color indexed="53"/>
      </bottom>
      <diagonal/>
    </border>
    <border>
      <left/>
      <right style="thick">
        <color indexed="53"/>
      </right>
      <top style="thin">
        <color indexed="64"/>
      </top>
      <bottom style="thick">
        <color indexed="53"/>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indexed="64"/>
      </top>
      <bottom style="thin">
        <color auto="1"/>
      </bottom>
      <diagonal/>
    </border>
    <border>
      <left/>
      <right style="thin">
        <color rgb="FF000000"/>
      </right>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double">
        <color indexed="64"/>
      </left>
      <right style="thin">
        <color rgb="FF000000"/>
      </right>
      <top style="thin">
        <color indexed="64"/>
      </top>
      <bottom style="thin">
        <color rgb="FF000000"/>
      </bottom>
      <diagonal/>
    </border>
    <border>
      <left style="double">
        <color indexed="64"/>
      </left>
      <right style="thin">
        <color indexed="64"/>
      </right>
      <top style="thin">
        <color rgb="FF000000"/>
      </top>
      <bottom style="thin">
        <color indexed="64"/>
      </bottom>
      <diagonal/>
    </border>
    <border>
      <left style="double">
        <color rgb="FF000000"/>
      </left>
      <right style="thin">
        <color rgb="FF000000"/>
      </right>
      <top style="thin">
        <color auto="1"/>
      </top>
      <bottom style="thin">
        <color rgb="FF000000"/>
      </bottom>
      <diagonal/>
    </border>
    <border>
      <left style="double">
        <color indexed="64"/>
      </left>
      <right/>
      <top/>
      <bottom style="thin">
        <color indexed="64"/>
      </bottom>
      <diagonal/>
    </border>
    <border>
      <left/>
      <right style="thin">
        <color rgb="FF000000"/>
      </right>
      <top style="thin">
        <color indexed="64"/>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indexed="64"/>
      </left>
      <right style="thin">
        <color rgb="FF000000"/>
      </right>
      <top style="thin">
        <color rgb="FF000000"/>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double">
        <color indexed="64"/>
      </right>
      <top style="thin">
        <color indexed="64"/>
      </top>
      <bottom style="thin">
        <color rgb="FF000000"/>
      </bottom>
      <diagonal/>
    </border>
    <border>
      <left style="thin">
        <color rgb="FF000000"/>
      </left>
      <right style="double">
        <color rgb="FF000000"/>
      </right>
      <top style="thin">
        <color indexed="64"/>
      </top>
      <bottom style="thin">
        <color indexed="64"/>
      </bottom>
      <diagonal/>
    </border>
    <border>
      <left style="thin">
        <color rgb="FF000000"/>
      </left>
      <right style="double">
        <color rgb="FF000000"/>
      </right>
      <top style="thin">
        <color indexed="64"/>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indexed="64"/>
      </bottom>
      <diagonal/>
    </border>
    <border>
      <left style="thin">
        <color rgb="FF000000"/>
      </left>
      <right style="double">
        <color rgb="FF000000"/>
      </right>
      <top style="thin">
        <color rgb="FF000000"/>
      </top>
      <bottom style="thin">
        <color indexed="64"/>
      </bottom>
      <diagonal/>
    </border>
    <border>
      <left style="thin">
        <color rgb="FF000000"/>
      </left>
      <right style="double">
        <color indexed="64"/>
      </right>
      <top style="thin">
        <color rgb="FF000000"/>
      </top>
      <bottom style="thin">
        <color indexed="64"/>
      </bottom>
      <diagonal/>
    </border>
    <border>
      <left style="thin">
        <color rgb="FF000000"/>
      </left>
      <right style="double">
        <color rgb="FF000000"/>
      </right>
      <top/>
      <bottom style="thin">
        <color rgb="FF000000"/>
      </bottom>
      <diagonal/>
    </border>
    <border>
      <left style="thin">
        <color rgb="FF000000"/>
      </left>
      <right style="double">
        <color rgb="FF000000"/>
      </right>
      <top/>
      <bottom/>
      <diagonal/>
    </border>
    <border>
      <left/>
      <right style="double">
        <color rgb="FF000000"/>
      </right>
      <top/>
      <bottom/>
      <diagonal/>
    </border>
    <border>
      <left style="thin">
        <color indexed="64"/>
      </left>
      <right style="double">
        <color indexed="64"/>
      </right>
      <top style="thin">
        <color rgb="FF000000"/>
      </top>
      <bottom style="thin">
        <color indexed="64"/>
      </bottom>
      <diagonal/>
    </border>
    <border>
      <left/>
      <right style="thin">
        <color indexed="64"/>
      </right>
      <top style="thin">
        <color rgb="FF000000"/>
      </top>
      <bottom style="thin">
        <color indexed="64"/>
      </bottom>
      <diagonal/>
    </border>
    <border>
      <left style="double">
        <color indexed="64"/>
      </left>
      <right style="thin">
        <color indexed="64"/>
      </right>
      <top/>
      <bottom style="thin">
        <color rgb="FF000000"/>
      </bottom>
      <diagonal/>
    </border>
    <border>
      <left style="thin">
        <color indexed="64"/>
      </left>
      <right style="double">
        <color indexed="64"/>
      </right>
      <top/>
      <bottom style="thin">
        <color rgb="FF000000"/>
      </bottom>
      <diagonal/>
    </border>
    <border>
      <left style="double">
        <color indexed="64"/>
      </left>
      <right style="thin">
        <color indexed="64"/>
      </right>
      <top style="thin">
        <color indexed="64"/>
      </top>
      <bottom style="thin">
        <color rgb="FF000000"/>
      </bottom>
      <diagonal/>
    </border>
    <border>
      <left style="thin">
        <color indexed="64"/>
      </left>
      <right style="double">
        <color indexed="64"/>
      </right>
      <top style="thin">
        <color indexed="64"/>
      </top>
      <bottom style="thin">
        <color rgb="FF000000"/>
      </bottom>
      <diagonal/>
    </border>
    <border>
      <left/>
      <right style="double">
        <color indexed="64"/>
      </right>
      <top/>
      <bottom style="thin">
        <color indexed="64"/>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right style="thin">
        <color rgb="FF000000"/>
      </right>
      <top style="thin">
        <color rgb="FF000000"/>
      </top>
      <bottom/>
      <diagonal/>
    </border>
    <border>
      <left style="thin">
        <color rgb="FF000000"/>
      </left>
      <right style="double">
        <color indexed="64"/>
      </right>
      <top style="thin">
        <color rgb="FF000000"/>
      </top>
      <bottom/>
      <diagonal/>
    </border>
    <border>
      <left style="thin">
        <color rgb="FF000000"/>
      </left>
      <right style="double">
        <color indexed="64"/>
      </right>
      <top style="thin">
        <color indexed="64"/>
      </top>
      <bottom style="thin">
        <color indexed="64"/>
      </bottom>
      <diagonal/>
    </border>
    <border>
      <left style="double">
        <color rgb="FF000000"/>
      </left>
      <right style="thin">
        <color rgb="FF000000"/>
      </right>
      <top/>
      <bottom/>
      <diagonal/>
    </border>
    <border>
      <left style="thin">
        <color indexed="64"/>
      </left>
      <right/>
      <top style="thin">
        <color indexed="64"/>
      </top>
      <bottom style="thick">
        <color indexed="53"/>
      </bottom>
      <diagonal/>
    </border>
    <border>
      <left style="thick">
        <color indexed="53"/>
      </left>
      <right style="thin">
        <color indexed="64"/>
      </right>
      <top/>
      <bottom style="thin">
        <color indexed="64"/>
      </bottom>
      <diagonal/>
    </border>
    <border>
      <left style="thin">
        <color rgb="FF000000"/>
      </left>
      <right style="double">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auto="1"/>
      </bottom>
      <diagonal/>
    </border>
    <border>
      <left style="thick">
        <color indexed="53"/>
      </left>
      <right style="thin">
        <color indexed="64"/>
      </right>
      <top style="thin">
        <color indexed="64"/>
      </top>
      <bottom/>
      <diagonal/>
    </border>
    <border>
      <left style="double">
        <color indexed="64"/>
      </left>
      <right style="thin">
        <color rgb="FF000000"/>
      </right>
      <top style="thin">
        <color indexed="64"/>
      </top>
      <bottom/>
      <diagonal/>
    </border>
    <border>
      <left/>
      <right style="double">
        <color rgb="FF000000"/>
      </right>
      <top style="thin">
        <color indexed="64"/>
      </top>
      <bottom/>
      <diagonal/>
    </border>
    <border>
      <left style="double">
        <color rgb="FF000000"/>
      </left>
      <right style="thin">
        <color rgb="FF000000"/>
      </right>
      <top style="thin">
        <color auto="1"/>
      </top>
      <bottom/>
      <diagonal/>
    </border>
    <border>
      <left style="thin">
        <color rgb="FF000000"/>
      </left>
      <right style="thin">
        <color rgb="FF000000"/>
      </right>
      <top style="thin">
        <color rgb="FF000000"/>
      </top>
      <bottom/>
      <diagonal/>
    </border>
    <border>
      <left/>
      <right style="thick">
        <color indexed="53"/>
      </right>
      <top style="thin">
        <color rgb="FF000000"/>
      </top>
      <bottom/>
      <diagonal/>
    </border>
    <border>
      <left style="thin">
        <color indexed="64"/>
      </left>
      <right/>
      <top/>
      <bottom/>
      <diagonal/>
    </border>
    <border>
      <left/>
      <right style="thick">
        <color indexed="53"/>
      </right>
      <top/>
      <bottom/>
      <diagonal/>
    </border>
    <border>
      <left/>
      <right style="double">
        <color rgb="FF000000"/>
      </right>
      <top style="thin">
        <color auto="1"/>
      </top>
      <bottom style="thin">
        <color auto="1"/>
      </bottom>
      <diagonal/>
    </border>
    <border>
      <left style="double">
        <color indexed="64"/>
      </left>
      <right style="thin">
        <color indexed="64"/>
      </right>
      <top style="thin">
        <color rgb="FF000000"/>
      </top>
      <bottom/>
      <diagonal/>
    </border>
    <border>
      <left style="thin">
        <color indexed="64"/>
      </left>
      <right style="double">
        <color indexed="64"/>
      </right>
      <top style="thin">
        <color rgb="FF000000"/>
      </top>
      <bottom/>
      <diagonal/>
    </border>
    <border>
      <left style="thin">
        <color indexed="64"/>
      </left>
      <right style="thick">
        <color indexed="53"/>
      </right>
      <top/>
      <bottom style="thin">
        <color indexed="64"/>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s>
  <cellStyleXfs count="3">
    <xf numFmtId="0" fontId="0" fillId="0" borderId="0">
      <alignment vertical="center"/>
    </xf>
    <xf numFmtId="0" fontId="21" fillId="6" borderId="0" applyNumberFormat="0" applyBorder="0" applyAlignment="0" applyProtection="0">
      <alignment vertical="center"/>
    </xf>
    <xf numFmtId="43" fontId="1" fillId="0" borderId="0" applyFont="0" applyFill="0" applyBorder="0" applyAlignment="0" applyProtection="0">
      <alignment vertical="center"/>
    </xf>
  </cellStyleXfs>
  <cellXfs count="422">
    <xf numFmtId="0" fontId="0" fillId="0" borderId="0" xfId="0">
      <alignment vertical="center"/>
    </xf>
    <xf numFmtId="0" fontId="0" fillId="0" borderId="0" xfId="0" applyBorder="1">
      <alignment vertical="center"/>
    </xf>
    <xf numFmtId="0" fontId="10" fillId="0" borderId="0" xfId="0" applyFont="1">
      <alignment vertical="center"/>
    </xf>
    <xf numFmtId="0" fontId="10" fillId="0" borderId="0" xfId="0" applyFont="1" applyAlignment="1">
      <alignment horizontal="left" vertical="center" wrapText="1"/>
    </xf>
    <xf numFmtId="0" fontId="7"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12" fillId="0" borderId="0" xfId="0" applyFont="1">
      <alignment vertical="center"/>
    </xf>
    <xf numFmtId="0" fontId="13" fillId="0" borderId="0" xfId="0" applyFont="1" applyAlignment="1">
      <alignment horizontal="left" vertical="center" wrapText="1"/>
    </xf>
    <xf numFmtId="176" fontId="0" fillId="0" borderId="0" xfId="0" applyNumberFormat="1" applyBorder="1">
      <alignment vertical="center"/>
    </xf>
    <xf numFmtId="176" fontId="0" fillId="0" borderId="0" xfId="0" applyNumberFormat="1">
      <alignment vertical="center"/>
    </xf>
    <xf numFmtId="49" fontId="7" fillId="2" borderId="3" xfId="0" applyNumberFormat="1" applyFont="1" applyFill="1" applyBorder="1" applyAlignment="1">
      <alignment vertical="center" wrapText="1"/>
    </xf>
    <xf numFmtId="0" fontId="1" fillId="0" borderId="0" xfId="0" applyFont="1" applyFill="1">
      <alignment vertical="center"/>
    </xf>
    <xf numFmtId="176" fontId="7" fillId="2" borderId="9" xfId="0" applyNumberFormat="1"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left" vertical="center" wrapText="1"/>
    </xf>
    <xf numFmtId="0" fontId="5"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176" fontId="7" fillId="2" borderId="8" xfId="0" applyNumberFormat="1" applyFont="1" applyFill="1" applyBorder="1" applyAlignment="1">
      <alignment vertical="center" wrapText="1"/>
    </xf>
    <xf numFmtId="176" fontId="7" fillId="2" borderId="5" xfId="0" applyNumberFormat="1" applyFont="1" applyFill="1" applyBorder="1" applyAlignment="1">
      <alignment vertical="center" wrapText="1"/>
    </xf>
    <xf numFmtId="176" fontId="7" fillId="2" borderId="2" xfId="0" applyNumberFormat="1" applyFont="1" applyFill="1" applyBorder="1" applyAlignment="1">
      <alignment vertical="center" wrapText="1"/>
    </xf>
    <xf numFmtId="176" fontId="7" fillId="2" borderId="11" xfId="0" applyNumberFormat="1" applyFont="1" applyFill="1" applyBorder="1" applyAlignment="1">
      <alignment vertical="center" wrapText="1"/>
    </xf>
    <xf numFmtId="49" fontId="7" fillId="2" borderId="2" xfId="0" applyNumberFormat="1" applyFont="1" applyFill="1" applyBorder="1" applyAlignment="1">
      <alignment vertical="center" wrapText="1"/>
    </xf>
    <xf numFmtId="0" fontId="4" fillId="0" borderId="0" xfId="0" applyFont="1" applyBorder="1">
      <alignment vertical="center"/>
    </xf>
    <xf numFmtId="176" fontId="14" fillId="3" borderId="8" xfId="0" applyNumberFormat="1" applyFont="1" applyFill="1" applyBorder="1" applyAlignment="1">
      <alignment horizontal="center" vertical="center" wrapText="1"/>
    </xf>
    <xf numFmtId="176" fontId="14" fillId="3" borderId="5" xfId="0" applyNumberFormat="1" applyFont="1" applyFill="1" applyBorder="1" applyAlignment="1">
      <alignment horizontal="center" vertical="center" wrapText="1"/>
    </xf>
    <xf numFmtId="176" fontId="14" fillId="3" borderId="11" xfId="0" applyNumberFormat="1" applyFont="1" applyFill="1" applyBorder="1" applyAlignment="1">
      <alignment horizontal="center" vertical="center" wrapText="1"/>
    </xf>
    <xf numFmtId="176" fontId="14" fillId="3" borderId="8" xfId="0" applyNumberFormat="1" applyFont="1" applyFill="1" applyBorder="1" applyAlignment="1">
      <alignment horizontal="center" vertical="center"/>
    </xf>
    <xf numFmtId="176" fontId="14" fillId="3" borderId="11" xfId="0" applyNumberFormat="1" applyFont="1" applyFill="1" applyBorder="1" applyAlignment="1">
      <alignment horizontal="center" vertical="center"/>
    </xf>
    <xf numFmtId="176" fontId="0" fillId="0" borderId="15" xfId="0" applyNumberFormat="1" applyBorder="1" applyAlignment="1">
      <alignment vertical="center"/>
    </xf>
    <xf numFmtId="0" fontId="0" fillId="0" borderId="16" xfId="0" applyBorder="1" applyAlignment="1">
      <alignment vertical="center"/>
    </xf>
    <xf numFmtId="176" fontId="16" fillId="4" borderId="17" xfId="0" applyNumberFormat="1" applyFont="1" applyFill="1" applyBorder="1" applyAlignment="1">
      <alignment vertical="center"/>
    </xf>
    <xf numFmtId="176" fontId="0" fillId="0" borderId="17" xfId="0" applyNumberFormat="1" applyBorder="1" applyAlignment="1">
      <alignment vertical="center"/>
    </xf>
    <xf numFmtId="0" fontId="0" fillId="0" borderId="18" xfId="0" applyBorder="1" applyAlignment="1">
      <alignment vertical="center"/>
    </xf>
    <xf numFmtId="176" fontId="0" fillId="0" borderId="19" xfId="0" applyNumberFormat="1" applyBorder="1" applyAlignment="1">
      <alignment vertical="center"/>
    </xf>
    <xf numFmtId="0" fontId="0" fillId="0" borderId="20" xfId="0" applyBorder="1" applyAlignment="1">
      <alignment vertical="center"/>
    </xf>
    <xf numFmtId="176" fontId="0" fillId="0" borderId="21" xfId="0" applyNumberForma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176" fontId="3" fillId="0" borderId="21" xfId="0" applyNumberFormat="1" applyFont="1" applyFill="1" applyBorder="1" applyAlignment="1">
      <alignment vertical="center" wrapText="1"/>
    </xf>
    <xf numFmtId="49" fontId="3" fillId="0" borderId="21" xfId="0" applyNumberFormat="1" applyFont="1" applyFill="1" applyBorder="1" applyAlignment="1">
      <alignment vertical="center" wrapText="1"/>
    </xf>
    <xf numFmtId="49" fontId="3" fillId="0" borderId="22" xfId="0" applyNumberFormat="1" applyFont="1" applyFill="1" applyBorder="1" applyAlignment="1">
      <alignment vertical="center" wrapText="1"/>
    </xf>
    <xf numFmtId="176" fontId="15" fillId="4" borderId="17" xfId="0" applyNumberFormat="1" applyFont="1" applyFill="1" applyBorder="1" applyAlignment="1">
      <alignment vertical="center" wrapText="1"/>
    </xf>
    <xf numFmtId="176" fontId="3" fillId="0" borderId="17" xfId="0" applyNumberFormat="1" applyFont="1" applyFill="1" applyBorder="1" applyAlignment="1">
      <alignment vertical="center" wrapText="1"/>
    </xf>
    <xf numFmtId="49" fontId="3" fillId="0" borderId="17" xfId="0" applyNumberFormat="1" applyFont="1" applyFill="1" applyBorder="1" applyAlignment="1">
      <alignment vertical="center" wrapText="1"/>
    </xf>
    <xf numFmtId="49" fontId="3" fillId="0" borderId="18"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49" fontId="3" fillId="0" borderId="19" xfId="0" applyNumberFormat="1" applyFont="1" applyFill="1" applyBorder="1" applyAlignment="1">
      <alignment vertical="center" wrapText="1"/>
    </xf>
    <xf numFmtId="49" fontId="3" fillId="0" borderId="20" xfId="0" applyNumberFormat="1" applyFont="1" applyFill="1" applyBorder="1" applyAlignment="1">
      <alignment vertical="center" wrapText="1"/>
    </xf>
    <xf numFmtId="0" fontId="0" fillId="0" borderId="22" xfId="0" applyBorder="1" applyAlignment="1">
      <alignment vertical="center"/>
    </xf>
    <xf numFmtId="176" fontId="7" fillId="0" borderId="21" xfId="0" applyNumberFormat="1" applyFont="1" applyFill="1" applyBorder="1" applyAlignment="1">
      <alignment vertical="center" wrapText="1"/>
    </xf>
    <xf numFmtId="49" fontId="7" fillId="0" borderId="21" xfId="0" applyNumberFormat="1" applyFont="1" applyFill="1" applyBorder="1" applyAlignment="1">
      <alignment vertical="center" wrapText="1"/>
    </xf>
    <xf numFmtId="49" fontId="7" fillId="0" borderId="22"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49" fontId="7" fillId="0" borderId="17" xfId="0" applyNumberFormat="1" applyFont="1" applyFill="1" applyBorder="1" applyAlignment="1">
      <alignment vertical="center" wrapText="1"/>
    </xf>
    <xf numFmtId="49" fontId="7" fillId="0" borderId="18" xfId="0" applyNumberFormat="1" applyFont="1" applyFill="1" applyBorder="1" applyAlignment="1">
      <alignment vertical="center" wrapText="1"/>
    </xf>
    <xf numFmtId="176" fontId="14" fillId="3" borderId="26" xfId="0" applyNumberFormat="1" applyFont="1" applyFill="1" applyBorder="1" applyAlignment="1">
      <alignment horizontal="center" vertical="center" wrapText="1"/>
    </xf>
    <xf numFmtId="176" fontId="7" fillId="2" borderId="26" xfId="0" applyNumberFormat="1" applyFont="1" applyFill="1" applyBorder="1" applyAlignment="1">
      <alignment vertical="center" wrapText="1"/>
    </xf>
    <xf numFmtId="176" fontId="14" fillId="3" borderId="26" xfId="0" applyNumberFormat="1" applyFont="1" applyFill="1" applyBorder="1" applyAlignment="1">
      <alignment horizontal="center" vertical="center"/>
    </xf>
    <xf numFmtId="176" fontId="3" fillId="0" borderId="28" xfId="0" applyNumberFormat="1" applyFont="1" applyFill="1" applyBorder="1" applyAlignment="1">
      <alignment vertical="center" wrapText="1"/>
    </xf>
    <xf numFmtId="49" fontId="3" fillId="0" borderId="28" xfId="0" applyNumberFormat="1" applyFont="1" applyFill="1" applyBorder="1" applyAlignment="1">
      <alignment vertical="center" wrapText="1"/>
    </xf>
    <xf numFmtId="49" fontId="3" fillId="0" borderId="29" xfId="0" applyNumberFormat="1" applyFont="1" applyFill="1" applyBorder="1" applyAlignment="1">
      <alignment vertical="center" wrapText="1"/>
    </xf>
    <xf numFmtId="176" fontId="3" fillId="0" borderId="30"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176" fontId="15" fillId="0" borderId="17" xfId="0" applyNumberFormat="1" applyFont="1" applyFill="1" applyBorder="1" applyAlignment="1">
      <alignment vertical="center" wrapText="1"/>
    </xf>
    <xf numFmtId="176" fontId="14" fillId="3" borderId="32" xfId="0" applyNumberFormat="1" applyFont="1" applyFill="1" applyBorder="1" applyAlignment="1">
      <alignment horizontal="center" vertical="center"/>
    </xf>
    <xf numFmtId="176" fontId="0" fillId="0" borderId="30" xfId="0" applyNumberFormat="1" applyBorder="1" applyAlignment="1">
      <alignment vertical="center"/>
    </xf>
    <xf numFmtId="0" fontId="0" fillId="0" borderId="31" xfId="0" applyBorder="1" applyAlignment="1">
      <alignment vertical="center"/>
    </xf>
    <xf numFmtId="176" fontId="7" fillId="2" borderId="32" xfId="0" applyNumberFormat="1" applyFont="1" applyFill="1" applyBorder="1" applyAlignment="1">
      <alignment vertical="center" wrapText="1"/>
    </xf>
    <xf numFmtId="176" fontId="19" fillId="0" borderId="17" xfId="0" applyNumberFormat="1" applyFont="1" applyFill="1" applyBorder="1" applyAlignment="1">
      <alignment vertical="center" wrapText="1"/>
    </xf>
    <xf numFmtId="176" fontId="7" fillId="2" borderId="33" xfId="0" applyNumberFormat="1" applyFont="1" applyFill="1" applyBorder="1" applyAlignment="1">
      <alignment vertical="center" wrapText="1"/>
    </xf>
    <xf numFmtId="49" fontId="17" fillId="2" borderId="2" xfId="0" applyNumberFormat="1" applyFont="1" applyFill="1" applyBorder="1" applyAlignment="1">
      <alignment vertical="center" wrapText="1"/>
    </xf>
    <xf numFmtId="0" fontId="0" fillId="0" borderId="0" xfId="0" applyAlignment="1">
      <alignment horizontal="center" vertical="center"/>
    </xf>
    <xf numFmtId="0" fontId="14" fillId="3" borderId="30"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5" xfId="0" applyFont="1" applyFill="1" applyBorder="1" applyAlignment="1">
      <alignment horizontal="center" vertical="center"/>
    </xf>
    <xf numFmtId="49" fontId="7" fillId="2" borderId="6" xfId="0" applyNumberFormat="1" applyFont="1" applyFill="1" applyBorder="1" applyAlignment="1">
      <alignment vertical="center" wrapText="1"/>
    </xf>
    <xf numFmtId="0" fontId="5" fillId="5" borderId="35" xfId="0" applyFont="1" applyFill="1" applyBorder="1" applyAlignment="1">
      <alignment horizontal="center" vertical="center" wrapText="1"/>
    </xf>
    <xf numFmtId="0" fontId="6" fillId="5" borderId="0" xfId="0" applyFont="1" applyFill="1" applyAlignment="1">
      <alignment horizontal="lef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wrapText="1"/>
    </xf>
    <xf numFmtId="0" fontId="14" fillId="3" borderId="2" xfId="0" applyFont="1" applyFill="1" applyBorder="1" applyAlignment="1">
      <alignment horizontal="center" vertical="center" wrapText="1"/>
    </xf>
    <xf numFmtId="0" fontId="18" fillId="0" borderId="21" xfId="0" applyFont="1" applyBorder="1" applyAlignment="1">
      <alignment vertical="center" wrapText="1"/>
    </xf>
    <xf numFmtId="0" fontId="0" fillId="0" borderId="3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49" fontId="7" fillId="2" borderId="5" xfId="0" applyNumberFormat="1" applyFont="1" applyFill="1" applyBorder="1" applyAlignment="1">
      <alignment vertical="center" wrapText="1"/>
    </xf>
    <xf numFmtId="0" fontId="5" fillId="5" borderId="38"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12" xfId="0" applyFont="1" applyFill="1" applyBorder="1" applyAlignment="1">
      <alignment horizontal="left" vertical="center" wrapText="1"/>
    </xf>
    <xf numFmtId="0" fontId="5" fillId="5" borderId="38" xfId="0" applyFont="1" applyFill="1" applyBorder="1" applyAlignment="1">
      <alignment horizontal="center" vertical="center" wrapText="1"/>
    </xf>
    <xf numFmtId="176" fontId="7" fillId="2" borderId="23" xfId="0" applyNumberFormat="1" applyFont="1" applyFill="1" applyBorder="1" applyAlignment="1">
      <alignment vertical="center" wrapText="1"/>
    </xf>
    <xf numFmtId="176" fontId="7" fillId="2" borderId="27" xfId="0" applyNumberFormat="1" applyFont="1" applyFill="1" applyBorder="1" applyAlignment="1">
      <alignment vertical="center" wrapText="1"/>
    </xf>
    <xf numFmtId="49" fontId="7" fillId="2" borderId="31" xfId="0" applyNumberFormat="1" applyFont="1" applyFill="1" applyBorder="1" applyAlignment="1">
      <alignment vertical="center" wrapText="1"/>
    </xf>
    <xf numFmtId="176" fontId="7" fillId="2" borderId="24" xfId="0" applyNumberFormat="1" applyFont="1" applyFill="1" applyBorder="1" applyAlignment="1">
      <alignment vertical="center" wrapText="1"/>
    </xf>
    <xf numFmtId="176" fontId="7" fillId="2" borderId="13"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49" fontId="7" fillId="2" borderId="24" xfId="0" applyNumberFormat="1" applyFont="1" applyFill="1" applyBorder="1" applyAlignment="1">
      <alignment vertical="center" wrapText="1"/>
    </xf>
    <xf numFmtId="176" fontId="0" fillId="7" borderId="0" xfId="0" applyNumberFormat="1" applyFill="1">
      <alignment vertical="center"/>
    </xf>
    <xf numFmtId="49" fontId="5" fillId="5" borderId="2" xfId="0" applyNumberFormat="1" applyFont="1" applyFill="1" applyBorder="1" applyAlignment="1">
      <alignment vertical="center" wrapText="1"/>
    </xf>
    <xf numFmtId="176" fontId="5" fillId="5" borderId="7" xfId="0" applyNumberFormat="1" applyFont="1" applyFill="1" applyBorder="1" applyAlignment="1">
      <alignment vertical="center" wrapText="1"/>
    </xf>
    <xf numFmtId="176" fontId="5" fillId="5" borderId="4" xfId="0" applyNumberFormat="1" applyFont="1" applyFill="1" applyBorder="1" applyAlignment="1">
      <alignment vertical="center" wrapText="1"/>
    </xf>
    <xf numFmtId="176" fontId="5" fillId="5" borderId="8" xfId="0" applyNumberFormat="1" applyFont="1" applyFill="1" applyBorder="1" applyAlignment="1">
      <alignment vertical="center" wrapText="1"/>
    </xf>
    <xf numFmtId="176" fontId="5" fillId="5" borderId="28" xfId="0" applyNumberFormat="1" applyFont="1" applyFill="1" applyBorder="1" applyAlignment="1">
      <alignment vertical="center" wrapText="1"/>
    </xf>
    <xf numFmtId="176" fontId="5" fillId="5" borderId="2" xfId="0" applyNumberFormat="1" applyFont="1" applyFill="1" applyBorder="1" applyAlignment="1">
      <alignment vertical="center" wrapText="1"/>
    </xf>
    <xf numFmtId="176" fontId="5" fillId="5" borderId="5" xfId="0" applyNumberFormat="1" applyFont="1" applyFill="1" applyBorder="1" applyAlignment="1">
      <alignment vertical="center" wrapText="1"/>
    </xf>
    <xf numFmtId="176" fontId="5" fillId="5" borderId="32" xfId="0" applyNumberFormat="1" applyFont="1" applyFill="1" applyBorder="1" applyAlignment="1">
      <alignment vertical="center" wrapText="1"/>
    </xf>
    <xf numFmtId="0" fontId="5" fillId="5" borderId="2" xfId="0" applyFont="1" applyFill="1" applyBorder="1" applyAlignment="1">
      <alignment horizontal="left" vertical="center" wrapText="1"/>
    </xf>
    <xf numFmtId="176" fontId="5" fillId="5" borderId="8" xfId="0" applyNumberFormat="1" applyFont="1" applyFill="1" applyBorder="1" applyAlignment="1">
      <alignment horizontal="right" vertical="center" wrapText="1"/>
    </xf>
    <xf numFmtId="176" fontId="5" fillId="5" borderId="11" xfId="0" applyNumberFormat="1" applyFont="1" applyFill="1" applyBorder="1" applyAlignment="1">
      <alignment vertical="center" wrapText="1"/>
    </xf>
    <xf numFmtId="176" fontId="5" fillId="5" borderId="26" xfId="0" applyNumberFormat="1" applyFont="1" applyFill="1" applyBorder="1" applyAlignment="1">
      <alignment vertical="center" wrapText="1"/>
    </xf>
    <xf numFmtId="49" fontId="5" fillId="5" borderId="2" xfId="0" applyNumberFormat="1" applyFont="1" applyFill="1" applyBorder="1" applyAlignment="1">
      <alignment horizontal="left" vertical="center" wrapText="1"/>
    </xf>
    <xf numFmtId="49" fontId="5" fillId="5" borderId="5" xfId="0" applyNumberFormat="1" applyFont="1" applyFill="1" applyBorder="1" applyAlignment="1">
      <alignment vertical="center" wrapText="1"/>
    </xf>
    <xf numFmtId="176" fontId="5" fillId="5" borderId="4" xfId="0" applyNumberFormat="1" applyFont="1" applyFill="1" applyBorder="1" applyAlignment="1">
      <alignment horizontal="right" vertical="center" wrapText="1"/>
    </xf>
    <xf numFmtId="176" fontId="5" fillId="5" borderId="37" xfId="0" applyNumberFormat="1" applyFont="1" applyFill="1" applyBorder="1" applyAlignment="1">
      <alignment vertical="center" wrapText="1"/>
    </xf>
    <xf numFmtId="0" fontId="5" fillId="5" borderId="32" xfId="0" applyFont="1" applyFill="1" applyBorder="1" applyAlignment="1">
      <alignment vertical="center" wrapText="1"/>
    </xf>
    <xf numFmtId="0" fontId="14" fillId="3" borderId="5" xfId="0" applyFont="1" applyFill="1" applyBorder="1" applyAlignment="1">
      <alignment horizontal="center" vertical="center"/>
    </xf>
    <xf numFmtId="49" fontId="5" fillId="5" borderId="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177" fontId="23" fillId="5" borderId="2" xfId="0" applyNumberFormat="1" applyFont="1" applyFill="1" applyBorder="1" applyAlignment="1">
      <alignment vertical="center" wrapText="1"/>
    </xf>
    <xf numFmtId="176" fontId="23" fillId="5" borderId="8" xfId="0" applyNumberFormat="1" applyFont="1" applyFill="1" applyBorder="1" applyAlignment="1">
      <alignment vertical="center" wrapText="1"/>
    </xf>
    <xf numFmtId="49" fontId="23" fillId="5" borderId="2" xfId="0" applyNumberFormat="1" applyFont="1" applyFill="1" applyBorder="1" applyAlignment="1">
      <alignment vertical="center" wrapText="1"/>
    </xf>
    <xf numFmtId="0" fontId="26" fillId="0" borderId="0" xfId="0" applyFont="1">
      <alignment vertical="center"/>
    </xf>
    <xf numFmtId="0" fontId="5" fillId="5" borderId="11" xfId="0"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0" fontId="5" fillId="5" borderId="10" xfId="0" applyFont="1" applyFill="1" applyBorder="1" applyAlignment="1">
      <alignment horizontal="left" vertical="center" wrapText="1"/>
    </xf>
    <xf numFmtId="0" fontId="14" fillId="3" borderId="34" xfId="0" applyFont="1" applyFill="1" applyBorder="1" applyAlignment="1">
      <alignment horizontal="center" vertical="center"/>
    </xf>
    <xf numFmtId="49" fontId="5" fillId="5" borderId="34" xfId="0" applyNumberFormat="1" applyFont="1" applyFill="1" applyBorder="1" applyAlignment="1">
      <alignment vertical="center" wrapText="1"/>
    </xf>
    <xf numFmtId="49" fontId="17" fillId="2" borderId="34" xfId="0" applyNumberFormat="1" applyFont="1" applyFill="1" applyBorder="1" applyAlignment="1">
      <alignment vertical="center" wrapText="1"/>
    </xf>
    <xf numFmtId="49" fontId="7" fillId="2" borderId="34" xfId="0" applyNumberFormat="1" applyFont="1" applyFill="1" applyBorder="1" applyAlignment="1">
      <alignment vertical="center" wrapText="1"/>
    </xf>
    <xf numFmtId="49" fontId="7" fillId="2" borderId="29" xfId="0" applyNumberFormat="1" applyFont="1" applyFill="1" applyBorder="1" applyAlignment="1">
      <alignment vertical="center" wrapText="1"/>
    </xf>
    <xf numFmtId="49" fontId="5" fillId="5" borderId="34" xfId="0" applyNumberFormat="1" applyFont="1" applyFill="1" applyBorder="1" applyAlignment="1">
      <alignment horizontal="left" vertical="center" wrapText="1"/>
    </xf>
    <xf numFmtId="49" fontId="5" fillId="5" borderId="29" xfId="0" applyNumberFormat="1"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24" fillId="5" borderId="34" xfId="0" applyFont="1" applyFill="1" applyBorder="1" applyAlignment="1">
      <alignment horizontal="left" vertical="center" wrapText="1"/>
    </xf>
    <xf numFmtId="0" fontId="25" fillId="5" borderId="29" xfId="0" applyFont="1" applyFill="1" applyBorder="1" applyAlignment="1">
      <alignment horizontal="center" vertical="center"/>
    </xf>
    <xf numFmtId="49" fontId="7" fillId="2" borderId="47" xfId="0" applyNumberFormat="1" applyFont="1" applyFill="1" applyBorder="1" applyAlignment="1">
      <alignment vertical="center" wrapText="1"/>
    </xf>
    <xf numFmtId="176" fontId="16" fillId="8" borderId="17" xfId="0" applyNumberFormat="1" applyFont="1" applyFill="1" applyBorder="1" applyAlignment="1">
      <alignment vertical="center"/>
    </xf>
    <xf numFmtId="0" fontId="0" fillId="8" borderId="17" xfId="0" applyFill="1" applyBorder="1" applyAlignment="1">
      <alignment vertical="center"/>
    </xf>
    <xf numFmtId="0" fontId="0" fillId="8" borderId="17" xfId="0" applyFill="1" applyBorder="1" applyAlignment="1">
      <alignment vertical="center" wrapText="1"/>
    </xf>
    <xf numFmtId="0" fontId="0" fillId="8" borderId="18" xfId="0" applyFill="1" applyBorder="1" applyAlignment="1">
      <alignment vertical="center"/>
    </xf>
    <xf numFmtId="49" fontId="3" fillId="8" borderId="17" xfId="0" applyNumberFormat="1" applyFont="1" applyFill="1" applyBorder="1" applyAlignment="1">
      <alignment vertical="center" wrapText="1"/>
    </xf>
    <xf numFmtId="49" fontId="3" fillId="8" borderId="18" xfId="0" applyNumberFormat="1" applyFont="1" applyFill="1" applyBorder="1" applyAlignment="1">
      <alignment vertical="center" wrapText="1"/>
    </xf>
    <xf numFmtId="49" fontId="20" fillId="8" borderId="17" xfId="0" applyNumberFormat="1" applyFont="1" applyFill="1" applyBorder="1" applyAlignment="1">
      <alignment vertical="center" wrapText="1"/>
    </xf>
    <xf numFmtId="49" fontId="14" fillId="8" borderId="17" xfId="0" applyNumberFormat="1" applyFont="1" applyFill="1" applyBorder="1" applyAlignment="1">
      <alignment vertical="center" wrapText="1"/>
    </xf>
    <xf numFmtId="49" fontId="14" fillId="8" borderId="18" xfId="0" applyNumberFormat="1" applyFont="1" applyFill="1" applyBorder="1" applyAlignment="1">
      <alignment vertical="center" wrapText="1"/>
    </xf>
    <xf numFmtId="0" fontId="1" fillId="8" borderId="17" xfId="0" applyFont="1" applyFill="1" applyBorder="1" applyAlignment="1">
      <alignment vertical="center"/>
    </xf>
    <xf numFmtId="0" fontId="1" fillId="8" borderId="17" xfId="0" applyFont="1" applyFill="1" applyBorder="1" applyAlignment="1">
      <alignment vertical="center" wrapText="1"/>
    </xf>
    <xf numFmtId="0" fontId="1" fillId="8" borderId="18" xfId="0" applyFont="1" applyFill="1" applyBorder="1" applyAlignment="1">
      <alignment vertical="center"/>
    </xf>
    <xf numFmtId="177" fontId="3" fillId="5" borderId="34" xfId="0" applyNumberFormat="1" applyFont="1" applyFill="1" applyBorder="1" applyAlignment="1">
      <alignment vertical="center" wrapText="1"/>
    </xf>
    <xf numFmtId="177" fontId="5" fillId="5" borderId="12" xfId="0" applyNumberFormat="1" applyFont="1" applyFill="1" applyBorder="1" applyAlignment="1">
      <alignment vertical="center" wrapText="1"/>
    </xf>
    <xf numFmtId="176" fontId="5" fillId="5" borderId="10" xfId="0" applyNumberFormat="1" applyFont="1" applyFill="1" applyBorder="1" applyAlignment="1">
      <alignment vertical="center" wrapText="1"/>
    </xf>
    <xf numFmtId="176" fontId="5" fillId="5" borderId="25" xfId="0" applyNumberFormat="1" applyFont="1" applyFill="1" applyBorder="1" applyAlignment="1">
      <alignment vertical="center" wrapText="1"/>
    </xf>
    <xf numFmtId="176" fontId="5" fillId="5" borderId="33" xfId="0" applyNumberFormat="1" applyFont="1" applyFill="1" applyBorder="1" applyAlignment="1">
      <alignment vertical="center" wrapText="1"/>
    </xf>
    <xf numFmtId="0" fontId="14" fillId="5" borderId="29" xfId="0" applyFont="1" applyFill="1" applyBorder="1" applyAlignment="1">
      <alignment horizontal="center" vertical="center"/>
    </xf>
    <xf numFmtId="0" fontId="5" fillId="5" borderId="31" xfId="0" applyFont="1" applyFill="1" applyBorder="1" applyAlignment="1">
      <alignment horizontal="left" vertical="center" wrapText="1"/>
    </xf>
    <xf numFmtId="176" fontId="0" fillId="9" borderId="0" xfId="0" applyNumberFormat="1" applyFill="1">
      <alignment vertical="center"/>
    </xf>
    <xf numFmtId="0" fontId="0" fillId="7" borderId="0" xfId="0" applyFill="1" applyAlignment="1">
      <alignment vertical="center" wrapText="1"/>
    </xf>
    <xf numFmtId="0" fontId="0" fillId="9" borderId="0" xfId="0" applyFill="1" applyAlignment="1">
      <alignment vertical="center" wrapText="1"/>
    </xf>
    <xf numFmtId="0" fontId="7" fillId="5" borderId="34" xfId="0" applyFont="1" applyFill="1" applyBorder="1" applyAlignment="1">
      <alignment horizontal="left" vertical="center" wrapText="1"/>
    </xf>
    <xf numFmtId="49" fontId="8" fillId="5" borderId="34" xfId="0" applyNumberFormat="1" applyFont="1" applyFill="1" applyBorder="1" applyAlignment="1">
      <alignment horizontal="left" vertical="center" wrapText="1"/>
    </xf>
    <xf numFmtId="0" fontId="6" fillId="5" borderId="34" xfId="0" applyFont="1" applyFill="1" applyBorder="1" applyAlignment="1">
      <alignment horizontal="left" vertical="center" wrapText="1"/>
    </xf>
    <xf numFmtId="0" fontId="14" fillId="5" borderId="34" xfId="0" applyFont="1" applyFill="1" applyBorder="1" applyAlignment="1">
      <alignment horizontal="center" vertical="center"/>
    </xf>
    <xf numFmtId="49" fontId="5" fillId="5" borderId="32" xfId="0" applyNumberFormat="1" applyFont="1" applyFill="1" applyBorder="1" applyAlignment="1">
      <alignment vertical="center" wrapText="1"/>
    </xf>
    <xf numFmtId="0" fontId="5" fillId="5" borderId="28"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8" fillId="5" borderId="34" xfId="0" applyFont="1" applyFill="1" applyBorder="1" applyAlignment="1">
      <alignment horizontal="left" vertical="center" wrapText="1"/>
    </xf>
    <xf numFmtId="49" fontId="23" fillId="5" borderId="26" xfId="0" applyNumberFormat="1" applyFont="1" applyFill="1" applyBorder="1" applyAlignment="1">
      <alignment vertical="center" wrapText="1"/>
    </xf>
    <xf numFmtId="177" fontId="5" fillId="5" borderId="2" xfId="0" applyNumberFormat="1" applyFont="1" applyFill="1" applyBorder="1" applyAlignment="1">
      <alignment vertical="center" wrapText="1"/>
    </xf>
    <xf numFmtId="176" fontId="15" fillId="8" borderId="17" xfId="0" applyNumberFormat="1" applyFont="1" applyFill="1" applyBorder="1" applyAlignment="1">
      <alignment vertical="center" wrapText="1"/>
    </xf>
    <xf numFmtId="49" fontId="23" fillId="5" borderId="5" xfId="0" applyNumberFormat="1" applyFont="1" applyFill="1" applyBorder="1" applyAlignment="1">
      <alignment vertical="center" wrapText="1"/>
    </xf>
    <xf numFmtId="49" fontId="30" fillId="5" borderId="2" xfId="0" applyNumberFormat="1" applyFont="1" applyFill="1" applyBorder="1" applyAlignment="1">
      <alignment horizontal="left" vertical="center" wrapText="1"/>
    </xf>
    <xf numFmtId="0" fontId="30" fillId="5" borderId="2" xfId="0" applyFont="1" applyFill="1" applyBorder="1" applyAlignment="1">
      <alignment horizontal="left" vertical="center" wrapText="1"/>
    </xf>
    <xf numFmtId="0" fontId="0" fillId="5" borderId="0" xfId="0" applyFill="1">
      <alignment vertical="center"/>
    </xf>
    <xf numFmtId="176" fontId="31" fillId="5" borderId="17" xfId="0" applyNumberFormat="1" applyFont="1" applyFill="1" applyBorder="1" applyAlignment="1">
      <alignment vertical="center"/>
    </xf>
    <xf numFmtId="49" fontId="3" fillId="5" borderId="2" xfId="0" applyNumberFormat="1" applyFont="1" applyFill="1" applyBorder="1" applyAlignment="1">
      <alignment vertical="center" wrapText="1"/>
    </xf>
    <xf numFmtId="49" fontId="7" fillId="2" borderId="26" xfId="0" applyNumberFormat="1" applyFont="1" applyFill="1" applyBorder="1" applyAlignment="1">
      <alignment vertical="center" wrapText="1"/>
    </xf>
    <xf numFmtId="0" fontId="5" fillId="0" borderId="2" xfId="0" applyFont="1" applyFill="1" applyBorder="1" applyAlignment="1">
      <alignment horizontal="left" vertical="center" wrapText="1"/>
    </xf>
    <xf numFmtId="0" fontId="0" fillId="5" borderId="17" xfId="0" applyFont="1" applyFill="1" applyBorder="1" applyAlignment="1">
      <alignment vertical="center" wrapText="1"/>
    </xf>
    <xf numFmtId="176" fontId="0" fillId="0" borderId="19" xfId="0" applyNumberFormat="1" applyFont="1" applyBorder="1" applyAlignment="1">
      <alignment vertical="center"/>
    </xf>
    <xf numFmtId="0" fontId="0" fillId="0" borderId="19" xfId="0" applyFont="1" applyBorder="1" applyAlignment="1">
      <alignment vertical="center" wrapText="1"/>
    </xf>
    <xf numFmtId="177" fontId="23" fillId="5" borderId="11" xfId="0" applyNumberFormat="1" applyFont="1" applyFill="1" applyBorder="1" applyAlignment="1">
      <alignment vertical="center" wrapText="1"/>
    </xf>
    <xf numFmtId="49" fontId="33" fillId="5" borderId="2"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176" fontId="5" fillId="0" borderId="11" xfId="0" applyNumberFormat="1" applyFont="1" applyFill="1" applyBorder="1" applyAlignment="1">
      <alignment vertical="center" wrapText="1"/>
    </xf>
    <xf numFmtId="176" fontId="5" fillId="0" borderId="26" xfId="0" applyNumberFormat="1" applyFont="1" applyFill="1" applyBorder="1" applyAlignment="1">
      <alignment vertical="center" wrapText="1"/>
    </xf>
    <xf numFmtId="176" fontId="5" fillId="0" borderId="32" xfId="0" applyNumberFormat="1" applyFont="1" applyFill="1" applyBorder="1" applyAlignment="1">
      <alignment horizontal="right" vertical="center" wrapText="1"/>
    </xf>
    <xf numFmtId="49" fontId="5" fillId="0" borderId="26"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176" fontId="5" fillId="0" borderId="8" xfId="0" applyNumberFormat="1" applyFont="1" applyFill="1" applyBorder="1" applyAlignment="1">
      <alignment vertical="center" wrapText="1"/>
    </xf>
    <xf numFmtId="0" fontId="5" fillId="0" borderId="5" xfId="0" applyFont="1" applyFill="1" applyBorder="1" applyAlignment="1">
      <alignment horizontal="justify" vertical="center" wrapText="1"/>
    </xf>
    <xf numFmtId="49" fontId="5" fillId="5" borderId="29" xfId="0" applyNumberFormat="1" applyFont="1" applyFill="1" applyBorder="1" applyAlignment="1">
      <alignment vertical="center" wrapText="1"/>
    </xf>
    <xf numFmtId="0" fontId="5" fillId="10" borderId="51" xfId="0" applyFont="1" applyFill="1" applyBorder="1" applyAlignment="1">
      <alignment vertical="center" wrapText="1"/>
    </xf>
    <xf numFmtId="0" fontId="5" fillId="0" borderId="52" xfId="0" applyFont="1" applyBorder="1" applyAlignment="1">
      <alignment horizontal="left" vertical="center" wrapText="1"/>
    </xf>
    <xf numFmtId="0" fontId="5" fillId="10" borderId="52" xfId="0" applyFont="1" applyFill="1" applyBorder="1" applyAlignment="1">
      <alignment horizontal="left" vertical="center" wrapText="1"/>
    </xf>
    <xf numFmtId="0" fontId="5" fillId="10" borderId="49" xfId="0" applyFont="1" applyFill="1" applyBorder="1" applyAlignment="1">
      <alignment horizontal="left" vertical="center" wrapText="1"/>
    </xf>
    <xf numFmtId="0" fontId="5" fillId="10" borderId="51"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4" xfId="1" applyFont="1" applyFill="1" applyBorder="1" applyAlignment="1">
      <alignment horizontal="left" vertical="center" wrapText="1"/>
    </xf>
    <xf numFmtId="0" fontId="5" fillId="5" borderId="1" xfId="1" applyFont="1" applyFill="1" applyBorder="1" applyAlignment="1">
      <alignment horizontal="left" vertical="center" wrapText="1"/>
    </xf>
    <xf numFmtId="49" fontId="17" fillId="2" borderId="26" xfId="0" applyNumberFormat="1" applyFont="1" applyFill="1" applyBorder="1" applyAlignment="1">
      <alignment vertical="center" wrapText="1"/>
    </xf>
    <xf numFmtId="0" fontId="5" fillId="5" borderId="45" xfId="0" applyFont="1" applyFill="1" applyBorder="1" applyAlignment="1">
      <alignment horizontal="center" vertical="center"/>
    </xf>
    <xf numFmtId="49" fontId="7" fillId="2" borderId="58" xfId="0" applyNumberFormat="1" applyFont="1" applyFill="1" applyBorder="1" applyAlignment="1">
      <alignment vertical="center" wrapText="1"/>
    </xf>
    <xf numFmtId="49" fontId="7" fillId="2" borderId="27" xfId="0" applyNumberFormat="1" applyFont="1" applyFill="1" applyBorder="1" applyAlignment="1">
      <alignment vertical="center" wrapText="1"/>
    </xf>
    <xf numFmtId="0" fontId="3" fillId="5" borderId="35" xfId="0" applyFont="1" applyFill="1" applyBorder="1" applyAlignment="1">
      <alignment horizontal="center" vertical="center"/>
    </xf>
    <xf numFmtId="176" fontId="0" fillId="0" borderId="21" xfId="0" applyNumberFormat="1" applyFont="1" applyBorder="1" applyAlignment="1">
      <alignment vertical="center"/>
    </xf>
    <xf numFmtId="0" fontId="0" fillId="0" borderId="21" xfId="0" applyFont="1" applyBorder="1" applyAlignment="1">
      <alignment vertical="center" wrapText="1"/>
    </xf>
    <xf numFmtId="49" fontId="5" fillId="5" borderId="1" xfId="0" applyNumberFormat="1" applyFont="1" applyFill="1" applyBorder="1" applyAlignment="1">
      <alignment vertical="center" wrapText="1"/>
    </xf>
    <xf numFmtId="0" fontId="5" fillId="5" borderId="5" xfId="0" applyFont="1" applyFill="1" applyBorder="1" applyAlignment="1">
      <alignment vertical="center" wrapText="1"/>
    </xf>
    <xf numFmtId="177" fontId="5" fillId="5" borderId="5" xfId="0" applyNumberFormat="1" applyFont="1" applyFill="1" applyBorder="1" applyAlignment="1">
      <alignment vertical="center" wrapText="1"/>
    </xf>
    <xf numFmtId="0" fontId="5" fillId="5" borderId="10" xfId="0" applyNumberFormat="1" applyFont="1" applyFill="1" applyBorder="1" applyAlignment="1">
      <alignment horizontal="right" vertical="center" wrapText="1"/>
    </xf>
    <xf numFmtId="49" fontId="5" fillId="5" borderId="25" xfId="0" applyNumberFormat="1" applyFont="1" applyFill="1" applyBorder="1" applyAlignment="1">
      <alignment horizontal="right" vertical="center" wrapText="1"/>
    </xf>
    <xf numFmtId="49" fontId="5" fillId="5" borderId="7" xfId="0" applyNumberFormat="1" applyFont="1" applyFill="1" applyBorder="1" applyAlignment="1">
      <alignment horizontal="right" vertical="center" wrapText="1"/>
    </xf>
    <xf numFmtId="1" fontId="38" fillId="0" borderId="60" xfId="0" applyNumberFormat="1" applyFont="1" applyFill="1" applyBorder="1" applyAlignment="1">
      <alignment horizontal="right" vertical="center" shrinkToFit="1"/>
    </xf>
    <xf numFmtId="176" fontId="14" fillId="3" borderId="5" xfId="0" applyNumberFormat="1" applyFont="1" applyFill="1" applyBorder="1" applyAlignment="1">
      <alignment horizontal="center" vertical="center"/>
    </xf>
    <xf numFmtId="1" fontId="39" fillId="0" borderId="61" xfId="0" applyNumberFormat="1" applyFont="1" applyFill="1" applyBorder="1" applyAlignment="1">
      <alignment horizontal="right" vertical="center" shrinkToFit="1"/>
    </xf>
    <xf numFmtId="1" fontId="38" fillId="0" borderId="62" xfId="0" applyNumberFormat="1" applyFont="1" applyFill="1" applyBorder="1" applyAlignment="1">
      <alignment horizontal="right" vertical="center" shrinkToFit="1"/>
    </xf>
    <xf numFmtId="1" fontId="38" fillId="0" borderId="63" xfId="0" applyNumberFormat="1" applyFont="1" applyFill="1" applyBorder="1" applyAlignment="1">
      <alignment horizontal="right" vertical="center" shrinkToFit="1"/>
    </xf>
    <xf numFmtId="176" fontId="5" fillId="0" borderId="60" xfId="2" applyNumberFormat="1" applyFont="1" applyFill="1" applyBorder="1" applyAlignment="1">
      <alignment horizontal="right" vertical="center" shrinkToFit="1"/>
    </xf>
    <xf numFmtId="176" fontId="37" fillId="0" borderId="55" xfId="0" applyNumberFormat="1" applyFont="1" applyFill="1" applyBorder="1" applyAlignment="1">
      <alignment horizontal="right" vertical="center" shrinkToFit="1"/>
    </xf>
    <xf numFmtId="176" fontId="37" fillId="0" borderId="64" xfId="0" applyNumberFormat="1" applyFont="1" applyFill="1" applyBorder="1" applyAlignment="1">
      <alignment horizontal="right" vertical="center" shrinkToFit="1"/>
    </xf>
    <xf numFmtId="176" fontId="5" fillId="0" borderId="61" xfId="2" applyNumberFormat="1" applyFont="1" applyFill="1" applyBorder="1" applyAlignment="1">
      <alignment horizontal="right" vertical="center" shrinkToFit="1"/>
    </xf>
    <xf numFmtId="176" fontId="5" fillId="0" borderId="64" xfId="2" applyNumberFormat="1" applyFont="1" applyFill="1" applyBorder="1" applyAlignment="1">
      <alignment horizontal="right" vertical="center" shrinkToFit="1"/>
    </xf>
    <xf numFmtId="176" fontId="37" fillId="0" borderId="62" xfId="0" applyNumberFormat="1" applyFont="1" applyFill="1" applyBorder="1" applyAlignment="1">
      <alignment horizontal="right" vertical="center" shrinkToFit="1"/>
    </xf>
    <xf numFmtId="176" fontId="37" fillId="0" borderId="63" xfId="0" applyNumberFormat="1" applyFont="1" applyFill="1" applyBorder="1" applyAlignment="1">
      <alignment horizontal="right" vertical="center" shrinkToFit="1"/>
    </xf>
    <xf numFmtId="176" fontId="5" fillId="0" borderId="63" xfId="2" applyNumberFormat="1" applyFont="1" applyFill="1" applyBorder="1" applyAlignment="1">
      <alignment horizontal="right" vertical="center" shrinkToFit="1"/>
    </xf>
    <xf numFmtId="176" fontId="5" fillId="0" borderId="60" xfId="2" applyNumberFormat="1" applyFont="1" applyFill="1" applyBorder="1" applyAlignment="1">
      <alignment vertical="center" shrinkToFit="1"/>
    </xf>
    <xf numFmtId="176" fontId="37" fillId="0" borderId="63" xfId="0" applyNumberFormat="1" applyFont="1" applyFill="1" applyBorder="1" applyAlignment="1">
      <alignment vertical="center" shrinkToFit="1"/>
    </xf>
    <xf numFmtId="176" fontId="5" fillId="0" borderId="61" xfId="2" applyNumberFormat="1" applyFont="1" applyFill="1" applyBorder="1" applyAlignment="1">
      <alignment vertical="center" shrinkToFit="1"/>
    </xf>
    <xf numFmtId="176" fontId="5" fillId="0" borderId="63" xfId="2" applyNumberFormat="1" applyFont="1" applyFill="1" applyBorder="1" applyAlignment="1">
      <alignment vertical="center" shrinkToFit="1"/>
    </xf>
    <xf numFmtId="176" fontId="37" fillId="0" borderId="50" xfId="0" applyNumberFormat="1" applyFont="1" applyFill="1" applyBorder="1" applyAlignment="1">
      <alignment horizontal="right" vertical="center" shrinkToFit="1"/>
    </xf>
    <xf numFmtId="176" fontId="37" fillId="0" borderId="65" xfId="0" applyNumberFormat="1" applyFont="1" applyFill="1" applyBorder="1" applyAlignment="1">
      <alignment horizontal="right" vertical="center" shrinkToFit="1"/>
    </xf>
    <xf numFmtId="176" fontId="5" fillId="0" borderId="65" xfId="2" applyNumberFormat="1" applyFont="1" applyFill="1" applyBorder="1" applyAlignment="1">
      <alignment horizontal="right" vertical="center" shrinkToFit="1"/>
    </xf>
    <xf numFmtId="176" fontId="37" fillId="0" borderId="60" xfId="0" applyNumberFormat="1" applyFont="1" applyFill="1" applyBorder="1" applyAlignment="1">
      <alignment horizontal="right" vertical="center" shrinkToFit="1"/>
    </xf>
    <xf numFmtId="176" fontId="37" fillId="0" borderId="57" xfId="0" applyNumberFormat="1" applyFont="1" applyFill="1" applyBorder="1" applyAlignment="1">
      <alignment horizontal="right" vertical="center" shrinkToFit="1"/>
    </xf>
    <xf numFmtId="176" fontId="37" fillId="0" borderId="66" xfId="0" applyNumberFormat="1" applyFont="1" applyFill="1" applyBorder="1" applyAlignment="1">
      <alignment horizontal="right" vertical="center" shrinkToFit="1"/>
    </xf>
    <xf numFmtId="176" fontId="37" fillId="0" borderId="48" xfId="0" applyNumberFormat="1" applyFont="1" applyFill="1" applyBorder="1" applyAlignment="1">
      <alignment horizontal="right" vertical="center" shrinkToFit="1"/>
    </xf>
    <xf numFmtId="176" fontId="37" fillId="0" borderId="67" xfId="0" applyNumberFormat="1" applyFont="1" applyFill="1" applyBorder="1" applyAlignment="1">
      <alignment horizontal="right" vertical="center" shrinkToFit="1"/>
    </xf>
    <xf numFmtId="176" fontId="37" fillId="0" borderId="68" xfId="0" applyNumberFormat="1" applyFont="1" applyFill="1" applyBorder="1" applyAlignment="1">
      <alignment horizontal="right" vertical="center" shrinkToFit="1"/>
    </xf>
    <xf numFmtId="176" fontId="37" fillId="0" borderId="69" xfId="0" applyNumberFormat="1" applyFont="1" applyFill="1" applyBorder="1" applyAlignment="1">
      <alignment horizontal="right" vertical="center" shrinkToFit="1"/>
    </xf>
    <xf numFmtId="176" fontId="37" fillId="0" borderId="63" xfId="2" applyNumberFormat="1" applyFont="1" applyFill="1" applyBorder="1" applyAlignment="1">
      <alignment horizontal="right" vertical="center" shrinkToFit="1"/>
    </xf>
    <xf numFmtId="176" fontId="5" fillId="0" borderId="70" xfId="2" applyNumberFormat="1" applyFont="1" applyFill="1" applyBorder="1" applyAlignment="1">
      <alignment horizontal="right" vertical="center" shrinkToFit="1"/>
    </xf>
    <xf numFmtId="0" fontId="5" fillId="5" borderId="49" xfId="0" applyFont="1" applyFill="1" applyBorder="1" applyAlignment="1">
      <alignment horizontal="left" vertical="center" wrapText="1"/>
    </xf>
    <xf numFmtId="178" fontId="5" fillId="10" borderId="54" xfId="0" applyNumberFormat="1" applyFont="1" applyFill="1" applyBorder="1" applyAlignment="1">
      <alignment horizontal="right" vertical="center" wrapText="1"/>
    </xf>
    <xf numFmtId="178" fontId="5" fillId="10" borderId="52" xfId="0" applyNumberFormat="1" applyFont="1" applyFill="1" applyBorder="1" applyAlignment="1">
      <alignment horizontal="right" vertical="center" wrapText="1"/>
    </xf>
    <xf numFmtId="0" fontId="5" fillId="0" borderId="53" xfId="0" applyFont="1" applyBorder="1" applyAlignment="1">
      <alignment horizontal="left" vertical="center" wrapText="1"/>
    </xf>
    <xf numFmtId="0" fontId="28" fillId="0" borderId="51" xfId="0" applyFont="1" applyBorder="1" applyAlignment="1">
      <alignment vertical="center" wrapText="1"/>
    </xf>
    <xf numFmtId="178" fontId="5" fillId="0" borderId="53"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178" fontId="5" fillId="0" borderId="61"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0" fontId="5" fillId="0" borderId="53" xfId="0" applyFont="1" applyFill="1" applyBorder="1" applyAlignment="1">
      <alignment horizontal="left" vertical="center" wrapText="1"/>
    </xf>
    <xf numFmtId="178" fontId="5" fillId="10" borderId="72" xfId="0" applyNumberFormat="1" applyFont="1" applyFill="1" applyBorder="1" applyAlignment="1">
      <alignment horizontal="right" vertical="center" wrapText="1"/>
    </xf>
    <xf numFmtId="178" fontId="5" fillId="10" borderId="51" xfId="0" applyNumberFormat="1" applyFont="1" applyFill="1" applyBorder="1" applyAlignment="1">
      <alignment horizontal="right" vertical="center" wrapText="1"/>
    </xf>
    <xf numFmtId="178" fontId="5" fillId="10" borderId="73" xfId="0" applyNumberFormat="1" applyFont="1" applyFill="1" applyBorder="1" applyAlignment="1">
      <alignment horizontal="right" vertical="center" wrapText="1"/>
    </xf>
    <xf numFmtId="176" fontId="5" fillId="0" borderId="26" xfId="2" applyNumberFormat="1" applyFont="1" applyFill="1" applyBorder="1" applyAlignment="1">
      <alignment horizontal="right" vertical="center" shrinkToFit="1"/>
    </xf>
    <xf numFmtId="176" fontId="5" fillId="0" borderId="8" xfId="2" applyNumberFormat="1" applyFont="1" applyFill="1" applyBorder="1" applyAlignment="1">
      <alignment horizontal="right" vertical="center" shrinkToFit="1"/>
    </xf>
    <xf numFmtId="176" fontId="5" fillId="0" borderId="56" xfId="2" applyNumberFormat="1" applyFont="1" applyFill="1" applyBorder="1" applyAlignment="1">
      <alignment horizontal="right" vertical="center" shrinkToFit="1"/>
    </xf>
    <xf numFmtId="176" fontId="5" fillId="0" borderId="74" xfId="2" applyNumberFormat="1" applyFont="1" applyFill="1" applyBorder="1" applyAlignment="1">
      <alignment horizontal="right" vertical="center" shrinkToFit="1"/>
    </xf>
    <xf numFmtId="176" fontId="5" fillId="0" borderId="11" xfId="0" applyNumberFormat="1" applyFont="1" applyFill="1" applyBorder="1" applyAlignment="1">
      <alignment horizontal="right" vertical="center" wrapText="1"/>
    </xf>
    <xf numFmtId="49" fontId="23" fillId="5" borderId="75" xfId="0" applyNumberFormat="1" applyFont="1" applyFill="1" applyBorder="1" applyAlignment="1">
      <alignment vertical="center" wrapText="1"/>
    </xf>
    <xf numFmtId="0" fontId="5" fillId="0" borderId="5" xfId="0" applyFont="1" applyFill="1" applyBorder="1" applyAlignment="1">
      <alignment horizontal="left" vertical="center" wrapText="1"/>
    </xf>
    <xf numFmtId="178" fontId="5" fillId="10" borderId="57" xfId="0" applyNumberFormat="1" applyFont="1" applyFill="1" applyBorder="1" applyAlignment="1">
      <alignment horizontal="right" vertical="center" wrapText="1"/>
    </xf>
    <xf numFmtId="176" fontId="5" fillId="0" borderId="66" xfId="2" applyNumberFormat="1" applyFont="1" applyFill="1" applyBorder="1" applyAlignment="1">
      <alignment horizontal="right" vertical="center" shrinkToFit="1"/>
    </xf>
    <xf numFmtId="179" fontId="5" fillId="0" borderId="79" xfId="0" applyNumberFormat="1" applyFont="1" applyFill="1" applyBorder="1" applyAlignment="1">
      <alignment horizontal="right" vertical="center" wrapText="1"/>
    </xf>
    <xf numFmtId="179" fontId="5" fillId="0" borderId="78" xfId="0" applyNumberFormat="1" applyFont="1" applyFill="1" applyBorder="1" applyAlignment="1">
      <alignment horizontal="right" vertical="center" wrapText="1"/>
    </xf>
    <xf numFmtId="179" fontId="5" fillId="0" borderId="76" xfId="0" applyNumberFormat="1" applyFont="1" applyFill="1" applyBorder="1" applyAlignment="1">
      <alignment horizontal="right" vertical="center" wrapText="1"/>
    </xf>
    <xf numFmtId="179" fontId="5" fillId="0" borderId="71" xfId="0" applyNumberFormat="1" applyFont="1" applyFill="1" applyBorder="1" applyAlignment="1">
      <alignment horizontal="right" vertical="center" wrapText="1"/>
    </xf>
    <xf numFmtId="179" fontId="5" fillId="0" borderId="53" xfId="0" applyNumberFormat="1" applyFont="1" applyFill="1" applyBorder="1" applyAlignment="1">
      <alignment horizontal="right" vertical="center" wrapText="1"/>
    </xf>
    <xf numFmtId="179" fontId="5" fillId="0" borderId="54" xfId="0" applyNumberFormat="1" applyFont="1" applyFill="1" applyBorder="1" applyAlignment="1">
      <alignment horizontal="right" vertical="center" wrapText="1"/>
    </xf>
    <xf numFmtId="179" fontId="5" fillId="10" borderId="77" xfId="0" applyNumberFormat="1" applyFont="1" applyFill="1" applyBorder="1" applyAlignment="1">
      <alignment horizontal="right" vertical="center" wrapText="1"/>
    </xf>
    <xf numFmtId="176" fontId="5" fillId="5" borderId="14" xfId="0" applyNumberFormat="1" applyFont="1" applyFill="1" applyBorder="1" applyAlignment="1">
      <alignment vertical="center" wrapText="1"/>
    </xf>
    <xf numFmtId="176" fontId="5" fillId="5" borderId="80" xfId="0" applyNumberFormat="1" applyFont="1" applyFill="1" applyBorder="1" applyAlignment="1">
      <alignment vertical="center" wrapText="1"/>
    </xf>
    <xf numFmtId="176" fontId="5" fillId="5" borderId="81" xfId="0" applyNumberFormat="1" applyFont="1" applyFill="1" applyBorder="1" applyAlignment="1">
      <alignment vertical="center" wrapText="1"/>
    </xf>
    <xf numFmtId="176" fontId="5" fillId="5" borderId="82" xfId="0" applyNumberFormat="1" applyFont="1" applyFill="1" applyBorder="1" applyAlignment="1">
      <alignment vertical="center" wrapText="1"/>
    </xf>
    <xf numFmtId="176" fontId="5" fillId="5" borderId="50" xfId="0" applyNumberFormat="1" applyFont="1" applyFill="1" applyBorder="1" applyAlignment="1">
      <alignment vertical="center" wrapText="1"/>
    </xf>
    <xf numFmtId="176" fontId="5" fillId="5" borderId="65" xfId="0" applyNumberFormat="1" applyFont="1" applyFill="1" applyBorder="1" applyAlignment="1">
      <alignment vertical="center" wrapText="1"/>
    </xf>
    <xf numFmtId="176" fontId="5" fillId="0" borderId="83" xfId="2" applyNumberFormat="1" applyFont="1" applyFill="1" applyBorder="1" applyAlignment="1">
      <alignment horizontal="right" vertical="center" shrinkToFit="1"/>
    </xf>
    <xf numFmtId="176" fontId="5" fillId="0" borderId="84" xfId="2" applyNumberFormat="1" applyFont="1" applyFill="1" applyBorder="1" applyAlignment="1">
      <alignment horizontal="right" vertical="center" shrinkToFit="1"/>
    </xf>
    <xf numFmtId="176" fontId="5" fillId="5" borderId="68" xfId="0" applyNumberFormat="1" applyFont="1" applyFill="1" applyBorder="1" applyAlignment="1">
      <alignment vertical="center" wrapText="1"/>
    </xf>
    <xf numFmtId="176" fontId="5" fillId="5" borderId="70" xfId="0" applyNumberFormat="1" applyFont="1" applyFill="1" applyBorder="1" applyAlignment="1">
      <alignment vertical="center" wrapText="1"/>
    </xf>
    <xf numFmtId="176" fontId="5" fillId="0" borderId="85" xfId="2" applyNumberFormat="1" applyFont="1" applyFill="1" applyBorder="1" applyAlignment="1">
      <alignment horizontal="right" vertical="center" shrinkToFit="1"/>
    </xf>
    <xf numFmtId="178" fontId="5" fillId="0" borderId="59" xfId="0" applyNumberFormat="1" applyFont="1" applyFill="1" applyBorder="1" applyAlignment="1">
      <alignment horizontal="right" vertical="center" wrapText="1"/>
    </xf>
    <xf numFmtId="178" fontId="5" fillId="0" borderId="32" xfId="0" applyNumberFormat="1" applyFont="1" applyFill="1" applyBorder="1" applyAlignment="1">
      <alignment horizontal="right" vertical="center" wrapText="1"/>
    </xf>
    <xf numFmtId="0" fontId="0" fillId="5" borderId="18" xfId="0" applyFill="1" applyBorder="1" applyAlignment="1">
      <alignment vertical="center"/>
    </xf>
    <xf numFmtId="0" fontId="5" fillId="10" borderId="52" xfId="0" applyFont="1" applyFill="1" applyBorder="1" applyAlignment="1">
      <alignment vertical="center" wrapText="1"/>
    </xf>
    <xf numFmtId="0" fontId="5" fillId="0" borderId="86" xfId="0" applyFont="1" applyBorder="1" applyAlignment="1">
      <alignment horizontal="left" vertical="center" wrapText="1"/>
    </xf>
    <xf numFmtId="0" fontId="5" fillId="0" borderId="48" xfId="0" applyFont="1" applyBorder="1" applyAlignment="1">
      <alignment horizontal="left" vertical="center" wrapText="1"/>
    </xf>
    <xf numFmtId="49" fontId="5" fillId="0" borderId="5" xfId="0" applyNumberFormat="1" applyFont="1" applyBorder="1" applyAlignment="1">
      <alignment vertical="center" wrapText="1"/>
    </xf>
    <xf numFmtId="49" fontId="5" fillId="0" borderId="2" xfId="0" applyNumberFormat="1" applyFont="1" applyBorder="1" applyAlignment="1">
      <alignment vertical="center" wrapText="1"/>
    </xf>
    <xf numFmtId="177" fontId="5" fillId="0" borderId="12" xfId="0" applyNumberFormat="1" applyFont="1" applyBorder="1" applyAlignment="1">
      <alignment vertical="center" wrapText="1"/>
    </xf>
    <xf numFmtId="49" fontId="36" fillId="5" borderId="1" xfId="0" applyNumberFormat="1" applyFont="1" applyFill="1" applyBorder="1" applyAlignment="1">
      <alignment vertical="center" wrapText="1"/>
    </xf>
    <xf numFmtId="0" fontId="3" fillId="5" borderId="29" xfId="0" applyFont="1" applyFill="1" applyBorder="1" applyAlignment="1">
      <alignment horizontal="left" vertical="center" wrapText="1"/>
    </xf>
    <xf numFmtId="0" fontId="30" fillId="0" borderId="55" xfId="0" applyFont="1" applyBorder="1" applyAlignment="1">
      <alignment horizontal="left" vertical="top" wrapText="1"/>
    </xf>
    <xf numFmtId="0" fontId="30" fillId="0" borderId="49" xfId="0" applyFont="1" applyBorder="1" applyAlignment="1">
      <alignment horizontal="left" vertical="center" wrapText="1"/>
    </xf>
    <xf numFmtId="0" fontId="30" fillId="0" borderId="62" xfId="0" applyFont="1" applyBorder="1" applyAlignment="1">
      <alignment horizontal="left" vertical="top" wrapText="1"/>
    </xf>
    <xf numFmtId="176" fontId="37" fillId="5" borderId="62" xfId="0" applyNumberFormat="1" applyFont="1" applyFill="1" applyBorder="1" applyAlignment="1">
      <alignment vertical="center" shrinkToFit="1"/>
    </xf>
    <xf numFmtId="0" fontId="30" fillId="0" borderId="50" xfId="0" applyFont="1" applyBorder="1" applyAlignment="1">
      <alignment horizontal="left" vertical="top" wrapText="1"/>
    </xf>
    <xf numFmtId="0" fontId="30" fillId="5" borderId="49" xfId="0" applyFont="1" applyFill="1" applyBorder="1" applyAlignment="1">
      <alignment horizontal="left" vertical="center" wrapText="1"/>
    </xf>
    <xf numFmtId="49" fontId="36" fillId="5" borderId="2" xfId="0" applyNumberFormat="1" applyFont="1" applyFill="1" applyBorder="1" applyAlignment="1">
      <alignment vertical="center" wrapText="1"/>
    </xf>
    <xf numFmtId="176" fontId="41" fillId="4" borderId="17" xfId="0" applyNumberFormat="1" applyFont="1" applyFill="1" applyBorder="1" applyAlignment="1">
      <alignment vertical="center"/>
    </xf>
    <xf numFmtId="176" fontId="5" fillId="5" borderId="85" xfId="2" applyNumberFormat="1" applyFont="1" applyFill="1" applyBorder="1" applyAlignment="1">
      <alignment horizontal="right" vertical="center" shrinkToFit="1"/>
    </xf>
    <xf numFmtId="176" fontId="5" fillId="5" borderId="26" xfId="2" applyNumberFormat="1" applyFont="1" applyFill="1" applyBorder="1" applyAlignment="1">
      <alignment horizontal="right" vertical="center" shrinkToFit="1"/>
    </xf>
    <xf numFmtId="176" fontId="5" fillId="5" borderId="8" xfId="2" applyNumberFormat="1" applyFont="1" applyFill="1" applyBorder="1" applyAlignment="1">
      <alignment horizontal="right" vertical="center" shrinkToFit="1"/>
    </xf>
    <xf numFmtId="176" fontId="5" fillId="11" borderId="52" xfId="0" applyNumberFormat="1" applyFont="1" applyFill="1" applyBorder="1" applyAlignment="1">
      <alignment horizontal="right" vertical="center" wrapText="1"/>
    </xf>
    <xf numFmtId="176" fontId="5" fillId="11" borderId="54" xfId="0" applyNumberFormat="1" applyFont="1" applyFill="1" applyBorder="1" applyAlignment="1">
      <alignment horizontal="right" vertical="center" wrapText="1"/>
    </xf>
    <xf numFmtId="176" fontId="5" fillId="5" borderId="74" xfId="2" applyNumberFormat="1" applyFont="1" applyFill="1" applyBorder="1" applyAlignment="1">
      <alignment horizontal="right" vertical="center" shrinkToFit="1"/>
    </xf>
    <xf numFmtId="0" fontId="5" fillId="5" borderId="51" xfId="0" applyFont="1" applyFill="1" applyBorder="1" applyAlignment="1">
      <alignment vertical="center" wrapText="1"/>
    </xf>
    <xf numFmtId="176" fontId="7" fillId="2" borderId="87" xfId="0" applyNumberFormat="1" applyFont="1" applyFill="1" applyBorder="1" applyAlignment="1">
      <alignment vertical="center" wrapText="1"/>
    </xf>
    <xf numFmtId="0" fontId="5" fillId="5" borderId="88" xfId="0" applyFont="1" applyFill="1" applyBorder="1" applyAlignment="1">
      <alignment horizontal="center" vertical="center" wrapText="1"/>
    </xf>
    <xf numFmtId="49" fontId="5" fillId="5" borderId="13" xfId="0" applyNumberFormat="1" applyFont="1" applyFill="1" applyBorder="1" applyAlignment="1">
      <alignment horizontal="left" vertical="center" wrapText="1"/>
    </xf>
    <xf numFmtId="176" fontId="5" fillId="0" borderId="89" xfId="2" applyNumberFormat="1" applyFont="1" applyFill="1" applyBorder="1" applyAlignment="1">
      <alignment horizontal="right" vertical="center" shrinkToFit="1"/>
    </xf>
    <xf numFmtId="176" fontId="5" fillId="5" borderId="27" xfId="0" applyNumberFormat="1" applyFont="1" applyFill="1" applyBorder="1" applyAlignment="1">
      <alignment vertical="center" wrapText="1"/>
    </xf>
    <xf numFmtId="49" fontId="8" fillId="5" borderId="31" xfId="0" applyNumberFormat="1" applyFont="1" applyFill="1" applyBorder="1" applyAlignment="1">
      <alignment horizontal="left" vertical="center" wrapText="1"/>
    </xf>
    <xf numFmtId="178" fontId="5" fillId="10" borderId="32" xfId="0" applyNumberFormat="1" applyFont="1" applyFill="1" applyBorder="1" applyAlignment="1">
      <alignment horizontal="right" vertical="center" wrapText="1"/>
    </xf>
    <xf numFmtId="178" fontId="5" fillId="10" borderId="50" xfId="0" applyNumberFormat="1" applyFont="1" applyFill="1" applyBorder="1" applyAlignment="1">
      <alignment horizontal="right" vertical="center" wrapText="1"/>
    </xf>
    <xf numFmtId="0" fontId="5" fillId="10" borderId="59" xfId="0" applyFont="1" applyFill="1" applyBorder="1" applyAlignment="1">
      <alignment horizontal="left" vertical="center" wrapText="1"/>
    </xf>
    <xf numFmtId="0" fontId="5" fillId="5" borderId="88" xfId="0" applyFont="1" applyFill="1" applyBorder="1" applyAlignment="1">
      <alignment horizontal="center" vertical="center"/>
    </xf>
    <xf numFmtId="49" fontId="5" fillId="5" borderId="30" xfId="0" applyNumberFormat="1" applyFont="1" applyFill="1" applyBorder="1" applyAlignment="1">
      <alignment vertical="center" wrapText="1"/>
    </xf>
    <xf numFmtId="176" fontId="5" fillId="0" borderId="27" xfId="2" applyNumberFormat="1" applyFont="1" applyFill="1" applyBorder="1" applyAlignment="1">
      <alignment horizontal="right" vertical="center" shrinkToFit="1"/>
    </xf>
    <xf numFmtId="176" fontId="5" fillId="0" borderId="23" xfId="2" applyNumberFormat="1" applyFont="1" applyFill="1" applyBorder="1" applyAlignment="1">
      <alignment horizontal="right" vertical="center" shrinkToFit="1"/>
    </xf>
    <xf numFmtId="0" fontId="5" fillId="10" borderId="90" xfId="0" applyFont="1" applyFill="1" applyBorder="1" applyAlignment="1">
      <alignment vertical="center" wrapText="1"/>
    </xf>
    <xf numFmtId="49" fontId="5" fillId="5" borderId="31" xfId="0" applyNumberFormat="1" applyFont="1" applyFill="1" applyBorder="1" applyAlignment="1">
      <alignment vertical="center" wrapText="1"/>
    </xf>
    <xf numFmtId="0" fontId="5" fillId="0" borderId="50" xfId="0" applyFont="1" applyBorder="1" applyAlignment="1">
      <alignment vertical="center" wrapText="1"/>
    </xf>
    <xf numFmtId="0" fontId="5" fillId="10" borderId="91" xfId="0" applyFont="1" applyFill="1" applyBorder="1" applyAlignment="1">
      <alignment horizontal="left" vertical="center" wrapText="1"/>
    </xf>
    <xf numFmtId="178" fontId="5" fillId="5" borderId="59" xfId="0" applyNumberFormat="1" applyFont="1" applyFill="1" applyBorder="1" applyAlignment="1">
      <alignment horizontal="right" vertical="center" wrapText="1"/>
    </xf>
    <xf numFmtId="178" fontId="5" fillId="5" borderId="32" xfId="0" applyNumberFormat="1" applyFont="1" applyFill="1" applyBorder="1" applyAlignment="1">
      <alignment horizontal="right" vertical="center" wrapText="1"/>
    </xf>
    <xf numFmtId="0" fontId="5" fillId="5" borderId="50" xfId="0" applyFont="1" applyFill="1" applyBorder="1" applyAlignment="1">
      <alignment vertical="center" wrapText="1"/>
    </xf>
    <xf numFmtId="0" fontId="5" fillId="10" borderId="91" xfId="0" applyFont="1" applyFill="1" applyBorder="1" applyAlignment="1">
      <alignment vertical="center" wrapText="1"/>
    </xf>
    <xf numFmtId="0" fontId="5" fillId="5" borderId="92" xfId="0" applyFont="1" applyFill="1" applyBorder="1" applyAlignment="1">
      <alignment horizontal="center" vertical="center"/>
    </xf>
    <xf numFmtId="0" fontId="5" fillId="11" borderId="0" xfId="0" applyFont="1" applyFill="1" applyBorder="1" applyAlignment="1">
      <alignment horizontal="left" vertical="center" wrapText="1"/>
    </xf>
    <xf numFmtId="176" fontId="5" fillId="5" borderId="84" xfId="2" applyNumberFormat="1" applyFont="1" applyFill="1" applyBorder="1" applyAlignment="1">
      <alignment horizontal="right" vertical="center" shrinkToFit="1"/>
    </xf>
    <xf numFmtId="178" fontId="5" fillId="11" borderId="93" xfId="0" applyNumberFormat="1" applyFont="1" applyFill="1" applyBorder="1" applyAlignment="1">
      <alignment horizontal="right" vertical="center" wrapText="1"/>
    </xf>
    <xf numFmtId="178" fontId="5" fillId="11" borderId="94" xfId="0" applyNumberFormat="1" applyFont="1" applyFill="1" applyBorder="1" applyAlignment="1">
      <alignment horizontal="right" vertical="center" wrapText="1"/>
    </xf>
    <xf numFmtId="176" fontId="5" fillId="5" borderId="81" xfId="2" applyNumberFormat="1" applyFont="1" applyFill="1" applyBorder="1" applyAlignment="1">
      <alignment horizontal="right" vertical="center" shrinkToFit="1"/>
    </xf>
    <xf numFmtId="176" fontId="5" fillId="5" borderId="82" xfId="2" applyNumberFormat="1" applyFont="1" applyFill="1" applyBorder="1" applyAlignment="1">
      <alignment horizontal="right" vertical="center" shrinkToFit="1"/>
    </xf>
    <xf numFmtId="0" fontId="5" fillId="0" borderId="95" xfId="0" applyFont="1" applyBorder="1" applyAlignment="1">
      <alignment horizontal="left" vertical="center" wrapText="1"/>
    </xf>
    <xf numFmtId="0" fontId="5" fillId="10" borderId="96" xfId="0" applyFont="1" applyFill="1" applyBorder="1" applyAlignment="1">
      <alignment horizontal="left" vertical="center" wrapText="1"/>
    </xf>
    <xf numFmtId="0" fontId="5" fillId="5" borderId="97" xfId="0" applyFont="1" applyFill="1" applyBorder="1" applyAlignment="1">
      <alignment horizontal="left" vertical="center" wrapText="1"/>
    </xf>
    <xf numFmtId="0" fontId="5" fillId="5" borderId="98" xfId="0" applyFont="1" applyFill="1" applyBorder="1" applyAlignment="1">
      <alignment horizontal="left" vertical="center" wrapText="1"/>
    </xf>
    <xf numFmtId="176" fontId="5" fillId="5" borderId="23" xfId="0" applyNumberFormat="1" applyFont="1" applyFill="1" applyBorder="1" applyAlignment="1">
      <alignment vertical="center" wrapText="1"/>
    </xf>
    <xf numFmtId="176" fontId="5" fillId="5" borderId="13" xfId="0" applyNumberFormat="1" applyFont="1" applyFill="1" applyBorder="1" applyAlignment="1">
      <alignment vertical="center" wrapText="1"/>
    </xf>
    <xf numFmtId="49" fontId="23" fillId="5" borderId="14" xfId="0" applyNumberFormat="1" applyFont="1" applyFill="1" applyBorder="1" applyAlignment="1">
      <alignment vertical="center" wrapText="1"/>
    </xf>
    <xf numFmtId="0" fontId="5" fillId="5" borderId="99" xfId="0" applyFont="1" applyFill="1" applyBorder="1" applyAlignment="1">
      <alignment horizontal="left" vertical="center"/>
    </xf>
    <xf numFmtId="178" fontId="5" fillId="10" borderId="65" xfId="0" applyNumberFormat="1" applyFont="1" applyFill="1" applyBorder="1" applyAlignment="1">
      <alignment horizontal="right" vertical="center" wrapText="1"/>
    </xf>
    <xf numFmtId="178" fontId="5" fillId="10" borderId="59" xfId="0" applyNumberFormat="1" applyFont="1" applyFill="1" applyBorder="1" applyAlignment="1">
      <alignment horizontal="right" vertical="center" wrapText="1"/>
    </xf>
    <xf numFmtId="178" fontId="5" fillId="10" borderId="100" xfId="0" applyNumberFormat="1" applyFont="1" applyFill="1" applyBorder="1" applyAlignment="1">
      <alignment horizontal="right" vertical="center" wrapText="1"/>
    </xf>
    <xf numFmtId="0" fontId="5" fillId="0" borderId="50" xfId="0" applyFont="1" applyBorder="1" applyAlignment="1">
      <alignment horizontal="left" vertical="center" wrapText="1"/>
    </xf>
    <xf numFmtId="178" fontId="5" fillId="5" borderId="65" xfId="0" applyNumberFormat="1" applyFont="1" applyFill="1" applyBorder="1" applyAlignment="1">
      <alignment horizontal="right" vertical="center" wrapText="1"/>
    </xf>
    <xf numFmtId="178" fontId="5" fillId="5" borderId="100" xfId="0" applyNumberFormat="1" applyFont="1" applyFill="1" applyBorder="1" applyAlignment="1">
      <alignment horizontal="right" vertical="center" wrapText="1"/>
    </xf>
    <xf numFmtId="178" fontId="5" fillId="5" borderId="50" xfId="0" applyNumberFormat="1" applyFont="1" applyFill="1" applyBorder="1" applyAlignment="1">
      <alignment horizontal="right" vertical="center" wrapText="1"/>
    </xf>
    <xf numFmtId="178" fontId="5" fillId="11" borderId="65" xfId="0" applyNumberFormat="1" applyFont="1" applyFill="1" applyBorder="1" applyAlignment="1">
      <alignment horizontal="right" vertical="center" wrapText="1"/>
    </xf>
    <xf numFmtId="0" fontId="5" fillId="5" borderId="45" xfId="0" applyFont="1" applyFill="1" applyBorder="1" applyAlignment="1">
      <alignment horizontal="center" vertical="center" wrapText="1"/>
    </xf>
    <xf numFmtId="177" fontId="5" fillId="5" borderId="1" xfId="0" applyNumberFormat="1" applyFont="1" applyFill="1" applyBorder="1" applyAlignment="1">
      <alignment vertical="center" wrapText="1"/>
    </xf>
    <xf numFmtId="178" fontId="5" fillId="10" borderId="0" xfId="0" applyNumberFormat="1" applyFont="1" applyFill="1" applyBorder="1" applyAlignment="1">
      <alignment horizontal="right" vertical="center" wrapText="1"/>
    </xf>
    <xf numFmtId="176" fontId="5" fillId="0" borderId="101" xfId="2" applyNumberFormat="1" applyFont="1" applyFill="1" applyBorder="1" applyAlignment="1">
      <alignment horizontal="right" vertical="center" shrinkToFit="1"/>
    </xf>
    <xf numFmtId="176" fontId="5" fillId="0" borderId="102" xfId="2" applyNumberFormat="1" applyFont="1" applyFill="1" applyBorder="1" applyAlignment="1">
      <alignment horizontal="right" vertical="center" shrinkToFit="1"/>
    </xf>
    <xf numFmtId="0" fontId="32" fillId="5" borderId="29" xfId="0" applyFont="1" applyFill="1" applyBorder="1" applyAlignment="1">
      <alignment horizontal="left" vertical="center" wrapText="1"/>
    </xf>
    <xf numFmtId="0" fontId="5" fillId="5" borderId="30" xfId="0" applyFont="1" applyFill="1" applyBorder="1" applyAlignment="1">
      <alignment vertical="center" wrapText="1"/>
    </xf>
    <xf numFmtId="178" fontId="5" fillId="0" borderId="27" xfId="0" applyNumberFormat="1" applyFont="1" applyFill="1" applyBorder="1" applyAlignment="1">
      <alignment horizontal="right" vertical="center" wrapText="1"/>
    </xf>
    <xf numFmtId="0" fontId="5" fillId="10" borderId="90" xfId="0" applyFont="1" applyFill="1" applyBorder="1" applyAlignment="1">
      <alignment horizontal="left" vertical="center" wrapText="1"/>
    </xf>
    <xf numFmtId="0" fontId="5" fillId="5" borderId="103" xfId="0" applyFont="1" applyFill="1" applyBorder="1" applyAlignment="1">
      <alignment horizontal="left" vertical="center" wrapText="1"/>
    </xf>
    <xf numFmtId="178" fontId="5" fillId="0" borderId="50" xfId="0" applyNumberFormat="1" applyFont="1" applyFill="1" applyBorder="1" applyAlignment="1">
      <alignment horizontal="right" vertical="center" wrapText="1"/>
    </xf>
    <xf numFmtId="0" fontId="5" fillId="10" borderId="59" xfId="0" applyFont="1" applyFill="1" applyBorder="1" applyAlignment="1">
      <alignment vertical="center" wrapText="1"/>
    </xf>
    <xf numFmtId="176" fontId="5" fillId="5" borderId="70" xfId="2" applyNumberFormat="1" applyFont="1" applyFill="1" applyBorder="1" applyAlignment="1">
      <alignment horizontal="right" vertical="center" shrinkToFit="1"/>
    </xf>
    <xf numFmtId="176" fontId="5" fillId="5" borderId="56" xfId="2" applyNumberFormat="1" applyFont="1" applyFill="1" applyBorder="1" applyAlignment="1">
      <alignment horizontal="right" vertical="center" shrinkToFit="1"/>
    </xf>
    <xf numFmtId="0" fontId="0" fillId="0" borderId="19"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5" borderId="17" xfId="0" applyFont="1" applyFill="1" applyBorder="1" applyAlignment="1">
      <alignment vertical="center"/>
    </xf>
    <xf numFmtId="0" fontId="0" fillId="0" borderId="19" xfId="0" applyFont="1" applyBorder="1" applyAlignment="1">
      <alignment vertical="center"/>
    </xf>
    <xf numFmtId="0" fontId="0" fillId="0" borderId="30" xfId="0" applyBorder="1" applyAlignment="1">
      <alignment vertical="center"/>
    </xf>
    <xf numFmtId="0" fontId="0" fillId="0" borderId="21" xfId="0" applyFont="1" applyBorder="1" applyAlignment="1">
      <alignment vertical="center"/>
    </xf>
    <xf numFmtId="0" fontId="0" fillId="0" borderId="15" xfId="0" applyBorder="1" applyAlignment="1">
      <alignment vertical="center"/>
    </xf>
    <xf numFmtId="0" fontId="5" fillId="10" borderId="105" xfId="0" applyFont="1" applyFill="1" applyBorder="1" applyAlignment="1">
      <alignment vertical="center" wrapText="1"/>
    </xf>
    <xf numFmtId="0" fontId="5" fillId="0" borderId="59" xfId="0" applyFont="1" applyBorder="1" applyAlignment="1">
      <alignment horizontal="left" vertical="center" wrapText="1"/>
    </xf>
    <xf numFmtId="49" fontId="10" fillId="2" borderId="38" xfId="0" applyNumberFormat="1" applyFont="1" applyFill="1" applyBorder="1" applyAlignment="1">
      <alignment horizontal="center" vertical="center" wrapText="1"/>
    </xf>
    <xf numFmtId="49" fontId="10" fillId="2" borderId="32" xfId="0" applyNumberFormat="1" applyFont="1" applyFill="1" applyBorder="1" applyAlignment="1">
      <alignment horizontal="center" vertical="center" wrapText="1"/>
    </xf>
    <xf numFmtId="49" fontId="10" fillId="2" borderId="39" xfId="0" applyNumberFormat="1" applyFont="1" applyFill="1" applyBorder="1" applyAlignment="1">
      <alignment horizontal="center" vertical="center" wrapText="1"/>
    </xf>
    <xf numFmtId="49" fontId="10" fillId="2" borderId="46" xfId="0" applyNumberFormat="1" applyFont="1" applyFill="1" applyBorder="1" applyAlignment="1">
      <alignment horizontal="center" vertical="center" wrapText="1"/>
    </xf>
    <xf numFmtId="0" fontId="12" fillId="4" borderId="41" xfId="0" applyFont="1" applyFill="1" applyBorder="1" applyAlignment="1">
      <alignment vertical="center"/>
    </xf>
    <xf numFmtId="0" fontId="12" fillId="4" borderId="17" xfId="0" applyFont="1" applyFill="1" applyBorder="1" applyAlignment="1">
      <alignment vertical="center"/>
    </xf>
    <xf numFmtId="0" fontId="0" fillId="0" borderId="43" xfId="0" applyBorder="1" applyAlignment="1">
      <alignment vertical="center"/>
    </xf>
    <xf numFmtId="0" fontId="0" fillId="0" borderId="19" xfId="0" applyBorder="1" applyAlignment="1">
      <alignment vertical="center"/>
    </xf>
    <xf numFmtId="0" fontId="0" fillId="0" borderId="44" xfId="0" applyBorder="1" applyAlignment="1">
      <alignment vertical="center"/>
    </xf>
    <xf numFmtId="0" fontId="0" fillId="0" borderId="21" xfId="0" applyBorder="1" applyAlignment="1">
      <alignment vertical="center"/>
    </xf>
    <xf numFmtId="0" fontId="0" fillId="0" borderId="41" xfId="0" applyBorder="1" applyAlignment="1">
      <alignment vertical="center"/>
    </xf>
    <xf numFmtId="0" fontId="0" fillId="0" borderId="17" xfId="0" applyBorder="1" applyAlignment="1">
      <alignment vertical="center"/>
    </xf>
    <xf numFmtId="0" fontId="0" fillId="8" borderId="41" xfId="0" applyFont="1" applyFill="1" applyBorder="1" applyAlignment="1">
      <alignment vertical="center"/>
    </xf>
    <xf numFmtId="0" fontId="0" fillId="8" borderId="17" xfId="0" applyFont="1" applyFill="1" applyBorder="1" applyAlignment="1">
      <alignment vertical="center"/>
    </xf>
    <xf numFmtId="49" fontId="10" fillId="2" borderId="30" xfId="0" applyNumberFormat="1" applyFont="1" applyFill="1" applyBorder="1" applyAlignment="1">
      <alignment horizontal="center" vertical="center" wrapText="1"/>
    </xf>
    <xf numFmtId="0" fontId="1" fillId="0" borderId="41" xfId="0" applyFont="1" applyFill="1" applyBorder="1" applyAlignment="1">
      <alignment vertical="center"/>
    </xf>
    <xf numFmtId="0" fontId="1" fillId="0" borderId="17" xfId="0" applyFont="1" applyFill="1" applyBorder="1" applyAlignment="1">
      <alignment vertical="center"/>
    </xf>
    <xf numFmtId="0" fontId="0" fillId="0" borderId="43" xfId="0" applyFill="1" applyBorder="1" applyAlignment="1">
      <alignment vertical="center"/>
    </xf>
    <xf numFmtId="0" fontId="0" fillId="0" borderId="19" xfId="0" applyFill="1" applyBorder="1" applyAlignment="1">
      <alignment vertical="center"/>
    </xf>
    <xf numFmtId="0" fontId="0" fillId="0" borderId="44" xfId="0" applyFill="1" applyBorder="1" applyAlignment="1">
      <alignment vertical="center"/>
    </xf>
    <xf numFmtId="0" fontId="0" fillId="0" borderId="21" xfId="0" applyFill="1" applyBorder="1" applyAlignment="1">
      <alignment vertical="center"/>
    </xf>
    <xf numFmtId="0" fontId="0" fillId="0" borderId="41" xfId="0" applyFill="1" applyBorder="1" applyAlignment="1">
      <alignment vertical="center"/>
    </xf>
    <xf numFmtId="0" fontId="0" fillId="0" borderId="17" xfId="0" applyFill="1" applyBorder="1" applyAlignment="1">
      <alignment vertical="center"/>
    </xf>
    <xf numFmtId="0" fontId="0" fillId="5" borderId="41" xfId="0" applyFont="1" applyFill="1" applyBorder="1" applyAlignment="1">
      <alignment vertical="center"/>
    </xf>
    <xf numFmtId="0" fontId="0" fillId="5" borderId="17" xfId="0" applyFont="1" applyFill="1" applyBorder="1" applyAlignment="1">
      <alignment vertical="center"/>
    </xf>
    <xf numFmtId="0" fontId="0" fillId="0" borderId="43" xfId="0" applyFont="1" applyBorder="1" applyAlignment="1">
      <alignment vertical="center"/>
    </xf>
    <xf numFmtId="0" fontId="0" fillId="0" borderId="19" xfId="0" applyFont="1" applyBorder="1" applyAlignment="1">
      <alignment vertical="center"/>
    </xf>
    <xf numFmtId="0" fontId="0" fillId="0" borderId="32" xfId="0" applyBorder="1" applyAlignment="1">
      <alignment horizontal="center" vertical="center"/>
    </xf>
    <xf numFmtId="0" fontId="0" fillId="0" borderId="40" xfId="0" applyBorder="1" applyAlignment="1">
      <alignment vertical="center"/>
    </xf>
    <xf numFmtId="0" fontId="0" fillId="0" borderId="30" xfId="0" applyBorder="1" applyAlignment="1">
      <alignment vertical="center"/>
    </xf>
    <xf numFmtId="0" fontId="0" fillId="0" borderId="44" xfId="0" applyFont="1" applyBorder="1" applyAlignment="1">
      <alignment vertical="center"/>
    </xf>
    <xf numFmtId="0" fontId="0" fillId="0" borderId="21" xfId="0" applyFont="1" applyBorder="1" applyAlignment="1">
      <alignment vertical="center"/>
    </xf>
    <xf numFmtId="0" fontId="4" fillId="0" borderId="36" xfId="0" applyFont="1" applyBorder="1" applyAlignment="1">
      <alignment horizontal="center" vertical="center"/>
    </xf>
    <xf numFmtId="0" fontId="0" fillId="0" borderId="42" xfId="0" applyBorder="1" applyAlignment="1">
      <alignment vertical="center"/>
    </xf>
    <xf numFmtId="0" fontId="0" fillId="0" borderId="15" xfId="0" applyBorder="1" applyAlignment="1">
      <alignment vertical="center"/>
    </xf>
    <xf numFmtId="0" fontId="0" fillId="0" borderId="32" xfId="0" applyFont="1" applyBorder="1" applyAlignment="1">
      <alignment horizontal="center" vertical="center"/>
    </xf>
    <xf numFmtId="0" fontId="5" fillId="5" borderId="104" xfId="0" applyFont="1" applyFill="1" applyBorder="1" applyAlignment="1">
      <alignment vertical="center" wrapText="1"/>
    </xf>
    <xf numFmtId="49" fontId="5" fillId="5" borderId="26" xfId="0" applyNumberFormat="1" applyFont="1" applyFill="1" applyBorder="1" applyAlignment="1">
      <alignment vertical="center" wrapText="1"/>
    </xf>
    <xf numFmtId="49" fontId="5" fillId="5" borderId="2" xfId="0" applyNumberFormat="1" applyFont="1" applyFill="1" applyBorder="1" applyAlignment="1">
      <alignment vertical="top" wrapText="1"/>
    </xf>
    <xf numFmtId="0" fontId="30" fillId="5" borderId="62" xfId="0" applyFont="1" applyFill="1" applyBorder="1" applyAlignment="1">
      <alignment horizontal="left" vertical="top" wrapText="1"/>
    </xf>
  </cellXfs>
  <cellStyles count="3">
    <cellStyle name="一般" xfId="0" builtinId="0"/>
    <cellStyle name="千分位" xfId="2" builtinId="3"/>
    <cellStyle name="好" xfId="1" builtinId="26"/>
  </cellStyles>
  <dxfs count="0"/>
  <tableStyles count="0" defaultTableStyle="TableStyleMedium2" defaultPivotStyle="PivotStyleLight16"/>
  <colors>
    <mruColors>
      <color rgb="FF0000FF"/>
      <color rgb="FFFFFF99"/>
      <color rgb="FFFF6600"/>
      <color rgb="FFFF9966"/>
      <color rgb="FFFF9933"/>
      <color rgb="FFFFFFCC"/>
      <color rgb="FFCC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4829-F9C6-4D39-BB4F-C52C14CD855B}">
  <sheetPr>
    <tabColor rgb="FF0070C0"/>
  </sheetPr>
  <dimension ref="A1:J168"/>
  <sheetViews>
    <sheetView tabSelected="1" showWhiteSpace="0" zoomScale="80" zoomScaleNormal="80" zoomScaleSheetLayoutView="90" workbookViewId="0">
      <selection activeCell="B7" sqref="B7"/>
    </sheetView>
  </sheetViews>
  <sheetFormatPr defaultRowHeight="16.2" x14ac:dyDescent="0.3"/>
  <cols>
    <col min="1" max="1" width="4.88671875" style="75" customWidth="1"/>
    <col min="2" max="2" width="18.6640625" customWidth="1"/>
    <col min="3" max="3" width="13.5546875" style="11" customWidth="1"/>
    <col min="4" max="4" width="13.88671875" style="11" customWidth="1"/>
    <col min="5" max="5" width="12.88671875" style="11" customWidth="1"/>
    <col min="6" max="6" width="14" style="11" customWidth="1"/>
    <col min="7" max="7" width="12.33203125" style="10" customWidth="1"/>
    <col min="8" max="8" width="63.88671875" customWidth="1"/>
    <col min="9" max="9" width="12" style="90" customWidth="1"/>
    <col min="10" max="10" width="8.33203125" customWidth="1"/>
    <col min="11" max="11" width="7.88671875" customWidth="1"/>
  </cols>
  <sheetData>
    <row r="1" spans="1:10" ht="20.399999999999999" thickBot="1" x14ac:dyDescent="0.35">
      <c r="A1" s="414" t="s">
        <v>253</v>
      </c>
      <c r="B1" s="414"/>
      <c r="C1" s="414"/>
      <c r="D1" s="414"/>
      <c r="E1" s="414"/>
      <c r="F1" s="414"/>
      <c r="G1" s="414"/>
      <c r="H1" s="414"/>
      <c r="I1" s="414"/>
      <c r="J1" s="414"/>
    </row>
    <row r="2" spans="1:10" ht="16.8" thickTop="1" x14ac:dyDescent="0.3">
      <c r="A2" s="415" t="s">
        <v>21</v>
      </c>
      <c r="B2" s="416"/>
      <c r="C2" s="31"/>
      <c r="D2" s="31"/>
      <c r="E2" s="31"/>
      <c r="F2" s="31"/>
      <c r="G2" s="31"/>
      <c r="H2" s="379"/>
      <c r="I2" s="82"/>
      <c r="J2" s="32"/>
    </row>
    <row r="3" spans="1:10" ht="15.6" customHeight="1" x14ac:dyDescent="0.3">
      <c r="A3" s="386" t="s">
        <v>22</v>
      </c>
      <c r="B3" s="393"/>
      <c r="C3" s="306">
        <f>C9+C16</f>
        <v>949000</v>
      </c>
      <c r="D3" s="33">
        <f>D9+D16</f>
        <v>160500</v>
      </c>
      <c r="E3" s="33">
        <f>E9+E16</f>
        <v>109000</v>
      </c>
      <c r="F3" s="306">
        <f>F9+F16</f>
        <v>819000</v>
      </c>
      <c r="G3" s="143"/>
      <c r="H3" s="144"/>
      <c r="I3" s="145"/>
      <c r="J3" s="146"/>
    </row>
    <row r="4" spans="1:10" x14ac:dyDescent="0.3">
      <c r="A4" s="388" t="s">
        <v>23</v>
      </c>
      <c r="B4" s="389"/>
      <c r="C4" s="36"/>
      <c r="D4" s="36"/>
      <c r="E4" s="36"/>
      <c r="F4" s="36"/>
      <c r="G4" s="36"/>
      <c r="H4" s="372"/>
      <c r="I4" s="84"/>
      <c r="J4" s="37"/>
    </row>
    <row r="5" spans="1:10" ht="68.400000000000006" customHeight="1" x14ac:dyDescent="0.3">
      <c r="A5" s="78" t="s">
        <v>43</v>
      </c>
      <c r="B5" s="76" t="s">
        <v>24</v>
      </c>
      <c r="C5" s="26" t="s">
        <v>25</v>
      </c>
      <c r="D5" s="27" t="s">
        <v>26</v>
      </c>
      <c r="E5" s="28" t="s">
        <v>27</v>
      </c>
      <c r="F5" s="58" t="s">
        <v>28</v>
      </c>
      <c r="G5" s="29" t="s">
        <v>29</v>
      </c>
      <c r="H5" s="121" t="s">
        <v>30</v>
      </c>
      <c r="I5" s="85" t="s">
        <v>19</v>
      </c>
      <c r="J5" s="131" t="s">
        <v>20</v>
      </c>
    </row>
    <row r="6" spans="1:10" s="15" customFormat="1" ht="107.4" customHeight="1" x14ac:dyDescent="0.3">
      <c r="A6" s="92">
        <v>1</v>
      </c>
      <c r="B6" s="104" t="s">
        <v>56</v>
      </c>
      <c r="C6" s="247">
        <v>300000</v>
      </c>
      <c r="D6" s="261">
        <v>0</v>
      </c>
      <c r="E6" s="262">
        <v>0</v>
      </c>
      <c r="F6" s="261">
        <v>300000</v>
      </c>
      <c r="G6" s="262">
        <f>SUM(C6,F6)</f>
        <v>600000</v>
      </c>
      <c r="H6" s="198" t="s">
        <v>179</v>
      </c>
      <c r="I6" s="198" t="s">
        <v>117</v>
      </c>
      <c r="J6" s="197"/>
    </row>
    <row r="7" spans="1:10" s="15" customFormat="1" ht="360" x14ac:dyDescent="0.3">
      <c r="A7" s="92">
        <v>2</v>
      </c>
      <c r="B7" s="104" t="s">
        <v>57</v>
      </c>
      <c r="C7" s="247">
        <v>130000</v>
      </c>
      <c r="D7" s="263">
        <v>0</v>
      </c>
      <c r="E7" s="264">
        <v>21000</v>
      </c>
      <c r="F7" s="263">
        <v>150000</v>
      </c>
      <c r="G7" s="264">
        <f t="shared" ref="G7" si="0">SUM(C7,F7)</f>
        <v>280000</v>
      </c>
      <c r="H7" s="418" t="s">
        <v>254</v>
      </c>
      <c r="I7" s="380" t="s">
        <v>118</v>
      </c>
      <c r="J7" s="132"/>
    </row>
    <row r="8" spans="1:10" s="15" customFormat="1" ht="210" x14ac:dyDescent="0.3">
      <c r="A8" s="92">
        <v>3</v>
      </c>
      <c r="B8" s="112" t="s">
        <v>58</v>
      </c>
      <c r="C8" s="307">
        <v>270000</v>
      </c>
      <c r="D8" s="308">
        <v>160500</v>
      </c>
      <c r="E8" s="309">
        <v>88000</v>
      </c>
      <c r="F8" s="308">
        <v>150000</v>
      </c>
      <c r="G8" s="262">
        <f>SUM(C8,F8)</f>
        <v>420000</v>
      </c>
      <c r="H8" s="381" t="s">
        <v>180</v>
      </c>
      <c r="I8" s="334" t="s">
        <v>154</v>
      </c>
      <c r="J8" s="132"/>
    </row>
    <row r="9" spans="1:10" s="2" customFormat="1" x14ac:dyDescent="0.3">
      <c r="A9" s="382" t="s">
        <v>31</v>
      </c>
      <c r="B9" s="417"/>
      <c r="C9" s="20">
        <f>SUM(C6:C8)</f>
        <v>700000</v>
      </c>
      <c r="D9" s="71">
        <f>SUM(D6:D8)</f>
        <v>160500</v>
      </c>
      <c r="E9" s="23">
        <f>SUM(E6:E8)</f>
        <v>109000</v>
      </c>
      <c r="F9" s="59">
        <f>SUM(F6:F8)</f>
        <v>600000</v>
      </c>
      <c r="G9" s="20">
        <f>SUM(G6:G8)</f>
        <v>1300000</v>
      </c>
      <c r="H9" s="91"/>
      <c r="I9" s="24"/>
      <c r="J9" s="135"/>
    </row>
    <row r="10" spans="1:10" x14ac:dyDescent="0.3">
      <c r="A10" s="412" t="s">
        <v>21</v>
      </c>
      <c r="B10" s="413"/>
      <c r="C10" s="211"/>
      <c r="D10" s="211"/>
      <c r="E10" s="211"/>
      <c r="F10" s="211"/>
      <c r="G10" s="211"/>
      <c r="H10" s="378"/>
      <c r="I10" s="212"/>
      <c r="J10" s="51"/>
    </row>
    <row r="11" spans="1:10" s="179" customFormat="1" ht="21" customHeight="1" x14ac:dyDescent="0.3">
      <c r="A11" s="405" t="s">
        <v>22</v>
      </c>
      <c r="B11" s="406"/>
      <c r="C11" s="180"/>
      <c r="D11" s="180"/>
      <c r="E11" s="180"/>
      <c r="F11" s="180"/>
      <c r="G11" s="180"/>
      <c r="H11" s="375"/>
      <c r="I11" s="184"/>
      <c r="J11" s="290"/>
    </row>
    <row r="12" spans="1:10" x14ac:dyDescent="0.3">
      <c r="A12" s="407" t="s">
        <v>84</v>
      </c>
      <c r="B12" s="408"/>
      <c r="C12" s="185"/>
      <c r="D12" s="185"/>
      <c r="E12" s="185"/>
      <c r="F12" s="185"/>
      <c r="G12" s="185"/>
      <c r="H12" s="376"/>
      <c r="I12" s="186"/>
      <c r="J12" s="37"/>
    </row>
    <row r="13" spans="1:10" ht="68.400000000000006" customHeight="1" x14ac:dyDescent="0.3">
      <c r="A13" s="78" t="s">
        <v>43</v>
      </c>
      <c r="B13" s="76" t="s">
        <v>24</v>
      </c>
      <c r="C13" s="26" t="s">
        <v>25</v>
      </c>
      <c r="D13" s="27" t="s">
        <v>26</v>
      </c>
      <c r="E13" s="28" t="s">
        <v>27</v>
      </c>
      <c r="F13" s="58" t="s">
        <v>28</v>
      </c>
      <c r="G13" s="29" t="s">
        <v>29</v>
      </c>
      <c r="H13" s="121" t="s">
        <v>30</v>
      </c>
      <c r="I13" s="85" t="s">
        <v>19</v>
      </c>
      <c r="J13" s="131" t="s">
        <v>20</v>
      </c>
    </row>
    <row r="14" spans="1:10" ht="285" x14ac:dyDescent="0.3">
      <c r="A14" s="92">
        <v>4</v>
      </c>
      <c r="B14" s="104" t="s">
        <v>85</v>
      </c>
      <c r="C14" s="370">
        <v>181000</v>
      </c>
      <c r="D14" s="310">
        <v>0</v>
      </c>
      <c r="E14" s="311">
        <v>0</v>
      </c>
      <c r="F14" s="371">
        <v>180000</v>
      </c>
      <c r="G14" s="312">
        <f>SUM(C14,F14)</f>
        <v>361000</v>
      </c>
      <c r="H14" s="313" t="s">
        <v>243</v>
      </c>
      <c r="I14" s="252" t="s">
        <v>155</v>
      </c>
      <c r="J14" s="197"/>
    </row>
    <row r="15" spans="1:10" s="15" customFormat="1" ht="93" customHeight="1" x14ac:dyDescent="0.3">
      <c r="A15" s="92">
        <v>5</v>
      </c>
      <c r="B15" s="104" t="s">
        <v>255</v>
      </c>
      <c r="C15" s="114">
        <v>68000</v>
      </c>
      <c r="D15" s="115">
        <v>0</v>
      </c>
      <c r="E15" s="114">
        <v>0</v>
      </c>
      <c r="F15" s="115">
        <v>39000</v>
      </c>
      <c r="G15" s="107">
        <f>C15+F15</f>
        <v>107000</v>
      </c>
      <c r="H15" s="419" t="s">
        <v>250</v>
      </c>
      <c r="I15" s="213" t="s">
        <v>251</v>
      </c>
      <c r="J15" s="197"/>
    </row>
    <row r="16" spans="1:10" s="2" customFormat="1" x14ac:dyDescent="0.3">
      <c r="A16" s="382" t="s">
        <v>31</v>
      </c>
      <c r="B16" s="409"/>
      <c r="C16" s="20">
        <f>SUM(C14:C15)</f>
        <v>249000</v>
      </c>
      <c r="D16" s="71">
        <f>SUM(D14:D15)</f>
        <v>0</v>
      </c>
      <c r="E16" s="23">
        <f>SUM(E14:E15)</f>
        <v>0</v>
      </c>
      <c r="F16" s="59">
        <f>SUM(F14:F15)</f>
        <v>219000</v>
      </c>
      <c r="G16" s="20">
        <f>SUM(G14:G15)</f>
        <v>468000</v>
      </c>
      <c r="H16" s="206"/>
      <c r="I16" s="74"/>
      <c r="J16" s="133"/>
    </row>
    <row r="17" spans="1:10" x14ac:dyDescent="0.3">
      <c r="A17" s="390" t="s">
        <v>32</v>
      </c>
      <c r="B17" s="391"/>
      <c r="C17" s="38"/>
      <c r="D17" s="38"/>
      <c r="E17" s="38"/>
      <c r="F17" s="38"/>
      <c r="G17" s="38"/>
      <c r="H17" s="39"/>
      <c r="I17" s="86"/>
      <c r="J17" s="40"/>
    </row>
    <row r="18" spans="1:10" x14ac:dyDescent="0.3">
      <c r="A18" s="386" t="s">
        <v>33</v>
      </c>
      <c r="B18" s="393"/>
      <c r="C18" s="33">
        <f>C29+C35</f>
        <v>326112</v>
      </c>
      <c r="D18" s="33">
        <f>D29+D35</f>
        <v>15000</v>
      </c>
      <c r="E18" s="33">
        <f>E29+E35</f>
        <v>0</v>
      </c>
      <c r="F18" s="33">
        <f>F29+F35</f>
        <v>268784</v>
      </c>
      <c r="G18" s="33"/>
      <c r="H18" s="144"/>
      <c r="I18" s="145"/>
      <c r="J18" s="146"/>
    </row>
    <row r="19" spans="1:10" x14ac:dyDescent="0.3">
      <c r="A19" s="410" t="s">
        <v>34</v>
      </c>
      <c r="B19" s="411"/>
      <c r="C19" s="36"/>
      <c r="D19" s="36"/>
      <c r="E19" s="36"/>
      <c r="F19" s="36"/>
      <c r="G19" s="36"/>
      <c r="H19" s="372"/>
      <c r="I19" s="84"/>
      <c r="J19" s="37"/>
    </row>
    <row r="20" spans="1:10" ht="32.4" x14ac:dyDescent="0.3">
      <c r="A20" s="78" t="s">
        <v>43</v>
      </c>
      <c r="B20" s="77" t="s">
        <v>24</v>
      </c>
      <c r="C20" s="29" t="s">
        <v>35</v>
      </c>
      <c r="D20" s="58" t="s">
        <v>36</v>
      </c>
      <c r="E20" s="28" t="s">
        <v>37</v>
      </c>
      <c r="F20" s="60" t="s">
        <v>38</v>
      </c>
      <c r="G20" s="29" t="s">
        <v>29</v>
      </c>
      <c r="H20" s="121" t="s">
        <v>30</v>
      </c>
      <c r="I20" s="85" t="s">
        <v>19</v>
      </c>
      <c r="J20" s="131" t="s">
        <v>20</v>
      </c>
    </row>
    <row r="21" spans="1:10" ht="163.19999999999999" customHeight="1" x14ac:dyDescent="0.3">
      <c r="A21" s="92">
        <v>6</v>
      </c>
      <c r="B21" s="123" t="s">
        <v>107</v>
      </c>
      <c r="C21" s="114">
        <f>58560+9000</f>
        <v>67560</v>
      </c>
      <c r="D21" s="115">
        <v>0</v>
      </c>
      <c r="E21" s="114">
        <v>0</v>
      </c>
      <c r="F21" s="115">
        <v>38000</v>
      </c>
      <c r="G21" s="107">
        <f>C21+F21</f>
        <v>105560</v>
      </c>
      <c r="H21" s="189" t="s">
        <v>161</v>
      </c>
      <c r="I21" s="104" t="s">
        <v>162</v>
      </c>
      <c r="J21" s="156" t="s">
        <v>146</v>
      </c>
    </row>
    <row r="22" spans="1:10" ht="134.4" customHeight="1" x14ac:dyDescent="0.3">
      <c r="A22" s="92">
        <v>7</v>
      </c>
      <c r="B22" s="123" t="s">
        <v>126</v>
      </c>
      <c r="C22" s="114">
        <v>75508</v>
      </c>
      <c r="D22" s="115">
        <v>0</v>
      </c>
      <c r="E22" s="114">
        <v>0</v>
      </c>
      <c r="F22" s="115">
        <v>9163</v>
      </c>
      <c r="G22" s="107">
        <f>C22+F22</f>
        <v>84671</v>
      </c>
      <c r="H22" s="181" t="s">
        <v>233</v>
      </c>
      <c r="I22" s="104" t="s">
        <v>234</v>
      </c>
      <c r="J22" s="155"/>
    </row>
    <row r="23" spans="1:10" ht="168" customHeight="1" x14ac:dyDescent="0.3">
      <c r="A23" s="92">
        <v>8</v>
      </c>
      <c r="B23" s="123" t="s">
        <v>44</v>
      </c>
      <c r="C23" s="114">
        <v>80150</v>
      </c>
      <c r="D23" s="115">
        <v>0</v>
      </c>
      <c r="E23" s="114">
        <v>0</v>
      </c>
      <c r="F23" s="115">
        <v>43211</v>
      </c>
      <c r="G23" s="107">
        <f>C23+F23</f>
        <v>123361</v>
      </c>
      <c r="H23" s="294" t="s">
        <v>195</v>
      </c>
      <c r="I23" s="295" t="s">
        <v>196</v>
      </c>
      <c r="J23" s="296" t="s">
        <v>136</v>
      </c>
    </row>
    <row r="24" spans="1:10" s="16" customFormat="1" ht="134.4" customHeight="1" x14ac:dyDescent="0.3">
      <c r="A24" s="92">
        <v>9</v>
      </c>
      <c r="B24" s="123" t="s">
        <v>153</v>
      </c>
      <c r="C24" s="114">
        <v>31008</v>
      </c>
      <c r="D24" s="115">
        <v>0</v>
      </c>
      <c r="E24" s="114">
        <v>0</v>
      </c>
      <c r="F24" s="115">
        <v>51360</v>
      </c>
      <c r="G24" s="107">
        <f>C24+F24</f>
        <v>82368</v>
      </c>
      <c r="H24" s="181" t="s">
        <v>235</v>
      </c>
      <c r="I24" s="104" t="s">
        <v>140</v>
      </c>
      <c r="J24" s="156" t="s">
        <v>89</v>
      </c>
    </row>
    <row r="25" spans="1:10" s="16" customFormat="1" ht="79.8" customHeight="1" x14ac:dyDescent="0.3">
      <c r="A25" s="80">
        <v>10</v>
      </c>
      <c r="B25" s="116" t="s">
        <v>59</v>
      </c>
      <c r="C25" s="320">
        <v>0</v>
      </c>
      <c r="D25" s="321">
        <v>0</v>
      </c>
      <c r="E25" s="320">
        <v>0</v>
      </c>
      <c r="F25" s="115">
        <v>30000</v>
      </c>
      <c r="G25" s="159">
        <f>SUM(C25,F25)</f>
        <v>30000</v>
      </c>
      <c r="H25" s="322" t="s">
        <v>156</v>
      </c>
      <c r="I25" s="322" t="s">
        <v>119</v>
      </c>
      <c r="J25" s="166"/>
    </row>
    <row r="26" spans="1:10" s="16" customFormat="1" ht="89.4" customHeight="1" x14ac:dyDescent="0.3">
      <c r="A26" s="315">
        <v>11</v>
      </c>
      <c r="B26" s="316" t="s">
        <v>94</v>
      </c>
      <c r="C26" s="317">
        <v>30000</v>
      </c>
      <c r="D26" s="250">
        <v>0</v>
      </c>
      <c r="E26" s="249">
        <v>0</v>
      </c>
      <c r="F26" s="318">
        <v>60000</v>
      </c>
      <c r="G26" s="278">
        <f>SUM(C26,F26)</f>
        <v>90000</v>
      </c>
      <c r="H26" s="251" t="s">
        <v>181</v>
      </c>
      <c r="I26" s="251" t="s">
        <v>157</v>
      </c>
      <c r="J26" s="319"/>
    </row>
    <row r="27" spans="1:10" s="16" customFormat="1" ht="59.4" customHeight="1" x14ac:dyDescent="0.3">
      <c r="A27" s="80">
        <v>12</v>
      </c>
      <c r="B27" s="129" t="s">
        <v>92</v>
      </c>
      <c r="C27" s="114">
        <v>8000</v>
      </c>
      <c r="D27" s="115">
        <v>0</v>
      </c>
      <c r="E27" s="114">
        <v>0</v>
      </c>
      <c r="F27" s="115">
        <v>0</v>
      </c>
      <c r="G27" s="107">
        <f>C27+F27</f>
        <v>8000</v>
      </c>
      <c r="H27" s="126" t="s">
        <v>172</v>
      </c>
      <c r="I27" s="126" t="s">
        <v>111</v>
      </c>
      <c r="J27" s="136"/>
    </row>
    <row r="28" spans="1:10" s="16" customFormat="1" ht="57" customHeight="1" x14ac:dyDescent="0.3">
      <c r="A28" s="80">
        <v>13</v>
      </c>
      <c r="B28" s="129" t="s">
        <v>93</v>
      </c>
      <c r="C28" s="114">
        <v>10000</v>
      </c>
      <c r="D28" s="115">
        <v>0</v>
      </c>
      <c r="E28" s="114">
        <v>0</v>
      </c>
      <c r="F28" s="115">
        <v>0</v>
      </c>
      <c r="G28" s="107">
        <f>C28+F28</f>
        <v>10000</v>
      </c>
      <c r="H28" s="126" t="s">
        <v>112</v>
      </c>
      <c r="I28" s="126" t="s">
        <v>113</v>
      </c>
      <c r="J28" s="136"/>
    </row>
    <row r="29" spans="1:10" s="16" customFormat="1" ht="15" x14ac:dyDescent="0.3">
      <c r="A29" s="382" t="s">
        <v>31</v>
      </c>
      <c r="B29" s="383"/>
      <c r="C29" s="20">
        <f>SUM(C21:C28)</f>
        <v>302226</v>
      </c>
      <c r="D29" s="59">
        <f>SUM(D21:D28)</f>
        <v>0</v>
      </c>
      <c r="E29" s="23">
        <f>SUM(E21:E28)</f>
        <v>0</v>
      </c>
      <c r="F29" s="59">
        <f>SUM(F21:F28)</f>
        <v>231734</v>
      </c>
      <c r="G29" s="20">
        <f>SUM(G21:G28)</f>
        <v>533960</v>
      </c>
      <c r="H29" s="91"/>
      <c r="I29" s="24"/>
      <c r="J29" s="134"/>
    </row>
    <row r="30" spans="1:10" s="16" customFormat="1" x14ac:dyDescent="0.3">
      <c r="A30" s="401" t="s">
        <v>32</v>
      </c>
      <c r="B30" s="402"/>
      <c r="C30" s="41"/>
      <c r="D30" s="41"/>
      <c r="E30" s="41"/>
      <c r="F30" s="41"/>
      <c r="G30" s="41"/>
      <c r="H30" s="42"/>
      <c r="I30" s="42"/>
      <c r="J30" s="43"/>
    </row>
    <row r="31" spans="1:10" s="3" customFormat="1" x14ac:dyDescent="0.3">
      <c r="A31" s="397" t="s">
        <v>33</v>
      </c>
      <c r="B31" s="398"/>
      <c r="C31" s="72"/>
      <c r="D31" s="72"/>
      <c r="E31" s="72"/>
      <c r="F31" s="72"/>
      <c r="G31" s="45"/>
      <c r="H31" s="46"/>
      <c r="I31" s="46"/>
      <c r="J31" s="47"/>
    </row>
    <row r="32" spans="1:10" s="3" customFormat="1" x14ac:dyDescent="0.3">
      <c r="A32" s="399" t="s">
        <v>42</v>
      </c>
      <c r="B32" s="400"/>
      <c r="C32" s="48"/>
      <c r="D32" s="48"/>
      <c r="E32" s="48"/>
      <c r="F32" s="48"/>
      <c r="G32" s="48"/>
      <c r="H32" s="49"/>
      <c r="I32" s="49"/>
      <c r="J32" s="50"/>
    </row>
    <row r="33" spans="1:10" s="3" customFormat="1" ht="32.4" x14ac:dyDescent="0.3">
      <c r="A33" s="78" t="s">
        <v>43</v>
      </c>
      <c r="B33" s="77" t="s">
        <v>24</v>
      </c>
      <c r="C33" s="29" t="s">
        <v>35</v>
      </c>
      <c r="D33" s="27" t="s">
        <v>36</v>
      </c>
      <c r="E33" s="28" t="s">
        <v>37</v>
      </c>
      <c r="F33" s="60" t="s">
        <v>38</v>
      </c>
      <c r="G33" s="29" t="s">
        <v>29</v>
      </c>
      <c r="H33" s="121" t="s">
        <v>30</v>
      </c>
      <c r="I33" s="85" t="s">
        <v>19</v>
      </c>
      <c r="J33" s="131" t="s">
        <v>20</v>
      </c>
    </row>
    <row r="34" spans="1:10" s="3" customFormat="1" ht="213.6" customHeight="1" x14ac:dyDescent="0.3">
      <c r="A34" s="95">
        <v>14</v>
      </c>
      <c r="B34" s="123" t="s">
        <v>53</v>
      </c>
      <c r="C34" s="114">
        <v>23886</v>
      </c>
      <c r="D34" s="115">
        <v>15000</v>
      </c>
      <c r="E34" s="107">
        <v>0</v>
      </c>
      <c r="F34" s="110">
        <v>37050</v>
      </c>
      <c r="G34" s="107">
        <f>C34+F34</f>
        <v>60936</v>
      </c>
      <c r="H34" s="189" t="s">
        <v>197</v>
      </c>
      <c r="I34" s="194" t="s">
        <v>198</v>
      </c>
      <c r="J34" s="166"/>
    </row>
    <row r="35" spans="1:10" s="3" customFormat="1" ht="15" x14ac:dyDescent="0.3">
      <c r="A35" s="382" t="s">
        <v>31</v>
      </c>
      <c r="B35" s="396"/>
      <c r="C35" s="20">
        <f>SUM(C34:C34)</f>
        <v>23886</v>
      </c>
      <c r="D35" s="59">
        <f>SUM(D34:D34)</f>
        <v>15000</v>
      </c>
      <c r="E35" s="20">
        <f>SUM(E34:E34)</f>
        <v>0</v>
      </c>
      <c r="F35" s="22">
        <f>SUM(F34:F34)</f>
        <v>37050</v>
      </c>
      <c r="G35" s="20">
        <f>SUM(G34:G34)</f>
        <v>60936</v>
      </c>
      <c r="H35" s="208"/>
      <c r="I35" s="101"/>
      <c r="J35" s="98"/>
    </row>
    <row r="36" spans="1:10" s="3" customFormat="1" x14ac:dyDescent="0.3">
      <c r="A36" s="401" t="s">
        <v>32</v>
      </c>
      <c r="B36" s="402"/>
      <c r="C36" s="41"/>
      <c r="D36" s="41"/>
      <c r="E36" s="41"/>
      <c r="F36" s="41"/>
      <c r="G36" s="41"/>
      <c r="H36" s="42"/>
      <c r="I36" s="42"/>
      <c r="J36" s="43"/>
    </row>
    <row r="37" spans="1:10" s="3" customFormat="1" ht="22.5" customHeight="1" x14ac:dyDescent="0.3">
      <c r="A37" s="386" t="s">
        <v>39</v>
      </c>
      <c r="B37" s="387"/>
      <c r="C37" s="44">
        <f>C56+C43</f>
        <v>340058</v>
      </c>
      <c r="D37" s="44">
        <f>D56+D43</f>
        <v>0</v>
      </c>
      <c r="E37" s="44">
        <f>E56+E43</f>
        <v>0</v>
      </c>
      <c r="F37" s="44">
        <f>F56+F43</f>
        <v>607058</v>
      </c>
      <c r="G37" s="33"/>
      <c r="H37" s="147"/>
      <c r="I37" s="147"/>
      <c r="J37" s="148"/>
    </row>
    <row r="38" spans="1:10" x14ac:dyDescent="0.3">
      <c r="A38" s="399" t="s">
        <v>41</v>
      </c>
      <c r="B38" s="400"/>
      <c r="C38" s="48"/>
      <c r="D38" s="48"/>
      <c r="E38" s="48"/>
      <c r="F38" s="48"/>
      <c r="G38" s="48"/>
      <c r="H38" s="49"/>
      <c r="I38" s="49"/>
      <c r="J38" s="50"/>
    </row>
    <row r="39" spans="1:10" ht="32.4" x14ac:dyDescent="0.3">
      <c r="A39" s="78" t="s">
        <v>43</v>
      </c>
      <c r="B39" s="77" t="s">
        <v>24</v>
      </c>
      <c r="C39" s="29" t="s">
        <v>35</v>
      </c>
      <c r="D39" s="27" t="s">
        <v>36</v>
      </c>
      <c r="E39" s="28" t="s">
        <v>37</v>
      </c>
      <c r="F39" s="60" t="s">
        <v>38</v>
      </c>
      <c r="G39" s="29" t="s">
        <v>29</v>
      </c>
      <c r="H39" s="121" t="s">
        <v>30</v>
      </c>
      <c r="I39" s="85" t="s">
        <v>19</v>
      </c>
      <c r="J39" s="131" t="s">
        <v>20</v>
      </c>
    </row>
    <row r="40" spans="1:10" ht="113.4" customHeight="1" x14ac:dyDescent="0.3">
      <c r="A40" s="80">
        <v>15</v>
      </c>
      <c r="B40" s="117" t="s">
        <v>143</v>
      </c>
      <c r="C40" s="190">
        <v>0</v>
      </c>
      <c r="D40" s="191">
        <v>0</v>
      </c>
      <c r="E40" s="190">
        <v>0</v>
      </c>
      <c r="F40" s="191">
        <v>37058</v>
      </c>
      <c r="G40" s="192">
        <f>C40+F40</f>
        <v>37058</v>
      </c>
      <c r="H40" s="193" t="s">
        <v>166</v>
      </c>
      <c r="I40" s="104" t="s">
        <v>167</v>
      </c>
      <c r="J40" s="166"/>
    </row>
    <row r="41" spans="1:10" ht="87" customHeight="1" x14ac:dyDescent="0.3">
      <c r="A41" s="80">
        <v>16</v>
      </c>
      <c r="B41" s="117" t="s">
        <v>109</v>
      </c>
      <c r="C41" s="190">
        <v>30000</v>
      </c>
      <c r="D41" s="191">
        <v>0</v>
      </c>
      <c r="E41" s="190">
        <v>0</v>
      </c>
      <c r="F41" s="191">
        <v>0</v>
      </c>
      <c r="G41" s="192">
        <f>C41+F41</f>
        <v>30000</v>
      </c>
      <c r="H41" s="193" t="s">
        <v>168</v>
      </c>
      <c r="I41" s="194" t="s">
        <v>169</v>
      </c>
      <c r="J41" s="167"/>
    </row>
    <row r="42" spans="1:10" ht="174.6" customHeight="1" x14ac:dyDescent="0.3">
      <c r="A42" s="93">
        <v>17</v>
      </c>
      <c r="B42" s="117" t="s">
        <v>88</v>
      </c>
      <c r="C42" s="190">
        <v>25058</v>
      </c>
      <c r="D42" s="191">
        <v>0</v>
      </c>
      <c r="E42" s="190">
        <v>0</v>
      </c>
      <c r="F42" s="191">
        <v>0</v>
      </c>
      <c r="G42" s="192">
        <f>C42+F42</f>
        <v>25058</v>
      </c>
      <c r="H42" s="193" t="s">
        <v>144</v>
      </c>
      <c r="I42" s="194" t="s">
        <v>170</v>
      </c>
      <c r="J42" s="168"/>
    </row>
    <row r="43" spans="1:10" ht="19.5" customHeight="1" x14ac:dyDescent="0.3">
      <c r="A43" s="382" t="s">
        <v>31</v>
      </c>
      <c r="B43" s="383"/>
      <c r="C43" s="20">
        <f>SUM(C40:C42)</f>
        <v>55058</v>
      </c>
      <c r="D43" s="23">
        <f>SUM(D40:D42)</f>
        <v>0</v>
      </c>
      <c r="E43" s="23">
        <f>SUM(E40:E42)</f>
        <v>0</v>
      </c>
      <c r="F43" s="59">
        <f>SUM(F40:F42)</f>
        <v>37058</v>
      </c>
      <c r="G43" s="20">
        <f>SUM(G40:G42)</f>
        <v>92116</v>
      </c>
      <c r="H43" s="209"/>
      <c r="I43" s="101"/>
      <c r="J43" s="134"/>
    </row>
    <row r="44" spans="1:10" ht="19.5" customHeight="1" x14ac:dyDescent="0.3">
      <c r="A44" s="401" t="s">
        <v>32</v>
      </c>
      <c r="B44" s="402"/>
      <c r="C44" s="52"/>
      <c r="D44" s="52"/>
      <c r="E44" s="52"/>
      <c r="F44" s="52"/>
      <c r="G44" s="52"/>
      <c r="H44" s="53"/>
      <c r="I44" s="53"/>
      <c r="J44" s="54"/>
    </row>
    <row r="45" spans="1:10" ht="19.5" customHeight="1" x14ac:dyDescent="0.3">
      <c r="A45" s="397" t="s">
        <v>39</v>
      </c>
      <c r="B45" s="398"/>
      <c r="C45" s="55"/>
      <c r="D45" s="55"/>
      <c r="E45" s="55"/>
      <c r="F45" s="55"/>
      <c r="G45" s="55"/>
      <c r="H45" s="56"/>
      <c r="I45" s="56"/>
      <c r="J45" s="57"/>
    </row>
    <row r="46" spans="1:10" x14ac:dyDescent="0.3">
      <c r="A46" s="399" t="s">
        <v>40</v>
      </c>
      <c r="B46" s="400"/>
      <c r="C46" s="48"/>
      <c r="D46" s="48"/>
      <c r="E46" s="48"/>
      <c r="F46" s="48"/>
      <c r="G46" s="48"/>
      <c r="H46" s="49"/>
      <c r="I46" s="49"/>
      <c r="J46" s="50"/>
    </row>
    <row r="47" spans="1:10" ht="32.4" x14ac:dyDescent="0.3">
      <c r="A47" s="78" t="s">
        <v>43</v>
      </c>
      <c r="B47" s="77" t="s">
        <v>24</v>
      </c>
      <c r="C47" s="30" t="s">
        <v>35</v>
      </c>
      <c r="D47" s="58" t="s">
        <v>36</v>
      </c>
      <c r="E47" s="26" t="s">
        <v>37</v>
      </c>
      <c r="F47" s="220" t="s">
        <v>38</v>
      </c>
      <c r="G47" s="29" t="s">
        <v>29</v>
      </c>
      <c r="H47" s="121" t="s">
        <v>30</v>
      </c>
      <c r="I47" s="85" t="s">
        <v>19</v>
      </c>
      <c r="J47" s="131" t="s">
        <v>20</v>
      </c>
    </row>
    <row r="48" spans="1:10" s="16" customFormat="1" ht="181.2" customHeight="1" x14ac:dyDescent="0.3">
      <c r="A48" s="80">
        <v>18</v>
      </c>
      <c r="B48" s="177" t="s">
        <v>134</v>
      </c>
      <c r="C48" s="224">
        <v>40000</v>
      </c>
      <c r="D48" s="229">
        <v>0</v>
      </c>
      <c r="E48" s="230">
        <v>0</v>
      </c>
      <c r="F48" s="227">
        <v>100000</v>
      </c>
      <c r="G48" s="228">
        <f>SUM(C48:F48)</f>
        <v>140000</v>
      </c>
      <c r="H48" s="299" t="s">
        <v>202</v>
      </c>
      <c r="I48" s="300" t="s">
        <v>203</v>
      </c>
      <c r="J48" s="136"/>
    </row>
    <row r="49" spans="1:10" s="16" customFormat="1" ht="135" customHeight="1" x14ac:dyDescent="0.3">
      <c r="A49" s="80">
        <v>19</v>
      </c>
      <c r="B49" s="177" t="s">
        <v>105</v>
      </c>
      <c r="C49" s="224">
        <v>30000</v>
      </c>
      <c r="D49" s="229">
        <v>0</v>
      </c>
      <c r="E49" s="230">
        <v>0</v>
      </c>
      <c r="F49" s="227">
        <v>50000</v>
      </c>
      <c r="G49" s="231">
        <f t="shared" ref="G49:G55" si="1">SUM(C49:F49)</f>
        <v>80000</v>
      </c>
      <c r="H49" s="301" t="s">
        <v>204</v>
      </c>
      <c r="I49" s="300" t="s">
        <v>205</v>
      </c>
      <c r="J49" s="136"/>
    </row>
    <row r="50" spans="1:10" s="16" customFormat="1" ht="201" customHeight="1" x14ac:dyDescent="0.3">
      <c r="A50" s="80">
        <v>20</v>
      </c>
      <c r="B50" s="177" t="s">
        <v>135</v>
      </c>
      <c r="C50" s="224">
        <v>30000</v>
      </c>
      <c r="D50" s="229">
        <v>0</v>
      </c>
      <c r="E50" s="230">
        <v>0</v>
      </c>
      <c r="F50" s="227">
        <v>50000</v>
      </c>
      <c r="G50" s="231">
        <f t="shared" si="1"/>
        <v>80000</v>
      </c>
      <c r="H50" s="301" t="s">
        <v>206</v>
      </c>
      <c r="I50" s="300" t="s">
        <v>207</v>
      </c>
      <c r="J50" s="166"/>
    </row>
    <row r="51" spans="1:10" s="16" customFormat="1" ht="79.2" customHeight="1" x14ac:dyDescent="0.3">
      <c r="A51" s="80">
        <v>21</v>
      </c>
      <c r="B51" s="177" t="s">
        <v>78</v>
      </c>
      <c r="C51" s="232">
        <v>0</v>
      </c>
      <c r="D51" s="302">
        <v>0</v>
      </c>
      <c r="E51" s="233">
        <v>0</v>
      </c>
      <c r="F51" s="234">
        <v>25000</v>
      </c>
      <c r="G51" s="235">
        <f t="shared" si="1"/>
        <v>25000</v>
      </c>
      <c r="H51" s="301" t="s">
        <v>208</v>
      </c>
      <c r="I51" s="300" t="s">
        <v>209</v>
      </c>
      <c r="J51" s="166"/>
    </row>
    <row r="52" spans="1:10" s="16" customFormat="1" ht="167.4" customHeight="1" x14ac:dyDescent="0.3">
      <c r="A52" s="80">
        <v>22</v>
      </c>
      <c r="B52" s="177" t="s">
        <v>79</v>
      </c>
      <c r="C52" s="224">
        <v>40000</v>
      </c>
      <c r="D52" s="229">
        <v>0</v>
      </c>
      <c r="E52" s="230">
        <v>0</v>
      </c>
      <c r="F52" s="227">
        <v>50000</v>
      </c>
      <c r="G52" s="231">
        <f t="shared" si="1"/>
        <v>90000</v>
      </c>
      <c r="H52" s="301" t="s">
        <v>210</v>
      </c>
      <c r="I52" s="300" t="s">
        <v>205</v>
      </c>
      <c r="J52" s="166"/>
    </row>
    <row r="53" spans="1:10" s="16" customFormat="1" ht="151.80000000000001" customHeight="1" x14ac:dyDescent="0.3">
      <c r="A53" s="80">
        <v>23</v>
      </c>
      <c r="B53" s="177" t="s">
        <v>80</v>
      </c>
      <c r="C53" s="219">
        <v>25000</v>
      </c>
      <c r="D53" s="222">
        <v>0</v>
      </c>
      <c r="E53" s="223">
        <v>0</v>
      </c>
      <c r="F53" s="221">
        <v>75000</v>
      </c>
      <c r="G53" s="223">
        <f t="shared" si="1"/>
        <v>100000</v>
      </c>
      <c r="H53" s="301" t="s">
        <v>211</v>
      </c>
      <c r="I53" s="300" t="s">
        <v>212</v>
      </c>
      <c r="J53" s="166"/>
    </row>
    <row r="54" spans="1:10" s="16" customFormat="1" ht="136.80000000000001" customHeight="1" x14ac:dyDescent="0.3">
      <c r="A54" s="80">
        <v>24</v>
      </c>
      <c r="B54" s="248" t="s">
        <v>150</v>
      </c>
      <c r="C54" s="224">
        <v>80000</v>
      </c>
      <c r="D54" s="229">
        <v>0</v>
      </c>
      <c r="E54" s="230">
        <v>0</v>
      </c>
      <c r="F54" s="227">
        <v>140000</v>
      </c>
      <c r="G54" s="231">
        <f t="shared" si="1"/>
        <v>220000</v>
      </c>
      <c r="H54" s="301" t="s">
        <v>213</v>
      </c>
      <c r="I54" s="300" t="s">
        <v>203</v>
      </c>
      <c r="J54" s="166"/>
    </row>
    <row r="55" spans="1:10" s="16" customFormat="1" ht="121.8" customHeight="1" x14ac:dyDescent="0.3">
      <c r="A55" s="80">
        <v>25</v>
      </c>
      <c r="B55" s="248" t="s">
        <v>151</v>
      </c>
      <c r="C55" s="224">
        <v>40000</v>
      </c>
      <c r="D55" s="229">
        <v>0</v>
      </c>
      <c r="E55" s="230">
        <v>0</v>
      </c>
      <c r="F55" s="227">
        <v>80000</v>
      </c>
      <c r="G55" s="231">
        <f t="shared" si="1"/>
        <v>120000</v>
      </c>
      <c r="H55" s="301" t="s">
        <v>214</v>
      </c>
      <c r="I55" s="300" t="s">
        <v>215</v>
      </c>
      <c r="J55" s="136"/>
    </row>
    <row r="56" spans="1:10" s="3" customFormat="1" ht="18.75" customHeight="1" x14ac:dyDescent="0.3">
      <c r="A56" s="382" t="s">
        <v>31</v>
      </c>
      <c r="B56" s="383"/>
      <c r="C56" s="23">
        <f>SUM(C48:C55)</f>
        <v>285000</v>
      </c>
      <c r="D56" s="59">
        <f>SUM(D48:D55)</f>
        <v>0</v>
      </c>
      <c r="E56" s="20">
        <f>SUM(E48:E55)</f>
        <v>0</v>
      </c>
      <c r="F56" s="21">
        <f>SUM(F48:F55)</f>
        <v>570000</v>
      </c>
      <c r="G56" s="20">
        <f>SUM(G48:G55)</f>
        <v>855000</v>
      </c>
      <c r="H56" s="209"/>
      <c r="I56" s="101"/>
      <c r="J56" s="134"/>
    </row>
    <row r="57" spans="1:10" x14ac:dyDescent="0.3">
      <c r="A57" s="401" t="s">
        <v>32</v>
      </c>
      <c r="B57" s="402"/>
      <c r="C57" s="41"/>
      <c r="D57" s="41"/>
      <c r="E57" s="41"/>
      <c r="F57" s="41"/>
      <c r="G57" s="41"/>
      <c r="H57" s="42"/>
      <c r="I57" s="42"/>
      <c r="J57" s="43"/>
    </row>
    <row r="58" spans="1:10" x14ac:dyDescent="0.3">
      <c r="A58" s="386" t="s">
        <v>0</v>
      </c>
      <c r="B58" s="387"/>
      <c r="C58" s="44">
        <f>C63+C72+C83</f>
        <v>672341</v>
      </c>
      <c r="D58" s="44">
        <f>D63+D72+D83</f>
        <v>0</v>
      </c>
      <c r="E58" s="44">
        <f>E63+E72+E83</f>
        <v>3500</v>
      </c>
      <c r="F58" s="44">
        <f>F63+F72+F83</f>
        <v>747003</v>
      </c>
      <c r="G58" s="33"/>
      <c r="H58" s="149"/>
      <c r="I58" s="147"/>
      <c r="J58" s="148"/>
    </row>
    <row r="59" spans="1:10" x14ac:dyDescent="0.3">
      <c r="A59" s="399" t="s">
        <v>1</v>
      </c>
      <c r="B59" s="400"/>
      <c r="C59" s="48"/>
      <c r="D59" s="48"/>
      <c r="E59" s="48"/>
      <c r="F59" s="48"/>
      <c r="G59" s="48"/>
      <c r="H59" s="49"/>
      <c r="I59" s="49"/>
      <c r="J59" s="50"/>
    </row>
    <row r="60" spans="1:10" ht="32.4" x14ac:dyDescent="0.3">
      <c r="A60" s="78" t="s">
        <v>43</v>
      </c>
      <c r="B60" s="77" t="s">
        <v>24</v>
      </c>
      <c r="C60" s="29" t="s">
        <v>35</v>
      </c>
      <c r="D60" s="27" t="s">
        <v>36</v>
      </c>
      <c r="E60" s="26" t="s">
        <v>37</v>
      </c>
      <c r="F60" s="68" t="s">
        <v>38</v>
      </c>
      <c r="G60" s="29" t="s">
        <v>29</v>
      </c>
      <c r="H60" s="121" t="s">
        <v>30</v>
      </c>
      <c r="I60" s="85" t="s">
        <v>19</v>
      </c>
      <c r="J60" s="131" t="s">
        <v>20</v>
      </c>
    </row>
    <row r="61" spans="1:10" s="16" customFormat="1" ht="127.8" customHeight="1" x14ac:dyDescent="0.3">
      <c r="A61" s="80">
        <v>26</v>
      </c>
      <c r="B61" s="177" t="s">
        <v>81</v>
      </c>
      <c r="C61" s="224">
        <v>45000</v>
      </c>
      <c r="D61" s="225">
        <v>0</v>
      </c>
      <c r="E61" s="226">
        <v>0</v>
      </c>
      <c r="F61" s="227">
        <v>55000</v>
      </c>
      <c r="G61" s="228">
        <f>C61+F61</f>
        <v>100000</v>
      </c>
      <c r="H61" s="299" t="s">
        <v>216</v>
      </c>
      <c r="I61" s="300" t="s">
        <v>217</v>
      </c>
      <c r="J61" s="136"/>
    </row>
    <row r="62" spans="1:10" s="16" customFormat="1" ht="156.6" customHeight="1" x14ac:dyDescent="0.3">
      <c r="A62" s="95">
        <v>27</v>
      </c>
      <c r="B62" s="123" t="s">
        <v>73</v>
      </c>
      <c r="C62" s="114">
        <v>0</v>
      </c>
      <c r="D62" s="119">
        <v>0</v>
      </c>
      <c r="E62" s="107">
        <v>0</v>
      </c>
      <c r="F62" s="111">
        <v>7000</v>
      </c>
      <c r="G62" s="125">
        <f>C62+F62</f>
        <v>7000</v>
      </c>
      <c r="H62" s="419" t="s">
        <v>256</v>
      </c>
      <c r="I62" s="420" t="s">
        <v>252</v>
      </c>
      <c r="J62" s="137"/>
    </row>
    <row r="63" spans="1:10" s="3" customFormat="1" ht="15" x14ac:dyDescent="0.3">
      <c r="A63" s="382" t="s">
        <v>31</v>
      </c>
      <c r="B63" s="383"/>
      <c r="C63" s="100">
        <f>SUM(C61:C62)</f>
        <v>45000</v>
      </c>
      <c r="D63" s="97">
        <f>SUM(D61:D62)</f>
        <v>0</v>
      </c>
      <c r="E63" s="96">
        <f>SUM(E61:E62)</f>
        <v>0</v>
      </c>
      <c r="F63" s="99">
        <f>SUM(F61:F62)</f>
        <v>62000</v>
      </c>
      <c r="G63" s="96">
        <f>SUM(G61:G62)</f>
        <v>107000</v>
      </c>
      <c r="H63" s="102"/>
      <c r="I63" s="101"/>
      <c r="J63" s="134"/>
    </row>
    <row r="64" spans="1:10" x14ac:dyDescent="0.3">
      <c r="A64" s="401" t="s">
        <v>32</v>
      </c>
      <c r="B64" s="402"/>
      <c r="C64" s="61"/>
      <c r="D64" s="61"/>
      <c r="E64" s="61"/>
      <c r="F64" s="61"/>
      <c r="G64" s="61"/>
      <c r="H64" s="62"/>
      <c r="I64" s="62"/>
      <c r="J64" s="63"/>
    </row>
    <row r="65" spans="1:10" ht="18.75" customHeight="1" x14ac:dyDescent="0.3">
      <c r="A65" s="397" t="s">
        <v>0</v>
      </c>
      <c r="B65" s="398"/>
      <c r="C65" s="67"/>
      <c r="D65" s="67"/>
      <c r="E65" s="67"/>
      <c r="F65" s="67"/>
      <c r="G65" s="45"/>
      <c r="H65" s="46"/>
      <c r="I65" s="46"/>
      <c r="J65" s="47"/>
    </row>
    <row r="66" spans="1:10" x14ac:dyDescent="0.3">
      <c r="A66" s="399" t="s">
        <v>2</v>
      </c>
      <c r="B66" s="400"/>
      <c r="C66" s="64"/>
      <c r="D66" s="64"/>
      <c r="E66" s="64"/>
      <c r="F66" s="64"/>
      <c r="G66" s="64"/>
      <c r="H66" s="65"/>
      <c r="I66" s="65"/>
      <c r="J66" s="66"/>
    </row>
    <row r="67" spans="1:10" ht="32.4" x14ac:dyDescent="0.3">
      <c r="A67" s="78" t="s">
        <v>43</v>
      </c>
      <c r="B67" s="77" t="s">
        <v>24</v>
      </c>
      <c r="C67" s="29" t="s">
        <v>35</v>
      </c>
      <c r="D67" s="27" t="s">
        <v>36</v>
      </c>
      <c r="E67" s="28" t="s">
        <v>37</v>
      </c>
      <c r="F67" s="60" t="s">
        <v>38</v>
      </c>
      <c r="G67" s="29" t="s">
        <v>29</v>
      </c>
      <c r="H67" s="121" t="s">
        <v>30</v>
      </c>
      <c r="I67" s="85" t="s">
        <v>19</v>
      </c>
      <c r="J67" s="131" t="s">
        <v>20</v>
      </c>
    </row>
    <row r="68" spans="1:10" s="16" customFormat="1" ht="109.8" customHeight="1" x14ac:dyDescent="0.3">
      <c r="A68" s="95">
        <v>28</v>
      </c>
      <c r="B68" s="187" t="s">
        <v>45</v>
      </c>
      <c r="C68" s="114">
        <f>110000-10000</f>
        <v>100000</v>
      </c>
      <c r="D68" s="115">
        <v>0</v>
      </c>
      <c r="E68" s="107">
        <v>0</v>
      </c>
      <c r="F68" s="110">
        <v>0</v>
      </c>
      <c r="G68" s="107">
        <f>C68+F68</f>
        <v>100000</v>
      </c>
      <c r="H68" s="117" t="s">
        <v>147</v>
      </c>
      <c r="I68" s="104" t="s">
        <v>106</v>
      </c>
      <c r="J68" s="136"/>
    </row>
    <row r="69" spans="1:10" s="16" customFormat="1" ht="81" customHeight="1" x14ac:dyDescent="0.3">
      <c r="A69" s="95">
        <v>29</v>
      </c>
      <c r="B69" s="187" t="s">
        <v>46</v>
      </c>
      <c r="C69" s="157">
        <v>3500</v>
      </c>
      <c r="D69" s="158">
        <v>0</v>
      </c>
      <c r="E69" s="105">
        <v>3500</v>
      </c>
      <c r="F69" s="106">
        <v>0</v>
      </c>
      <c r="G69" s="105">
        <v>3500</v>
      </c>
      <c r="H69" s="122" t="s">
        <v>137</v>
      </c>
      <c r="I69" s="213" t="s">
        <v>239</v>
      </c>
      <c r="J69" s="136"/>
    </row>
    <row r="70" spans="1:10" s="16" customFormat="1" ht="101.4" customHeight="1" x14ac:dyDescent="0.3">
      <c r="A70" s="95">
        <v>30</v>
      </c>
      <c r="B70" s="187" t="s">
        <v>47</v>
      </c>
      <c r="C70" s="114">
        <v>0</v>
      </c>
      <c r="D70" s="115">
        <v>0</v>
      </c>
      <c r="E70" s="107">
        <v>0</v>
      </c>
      <c r="F70" s="110">
        <v>8000</v>
      </c>
      <c r="G70" s="107">
        <v>8000</v>
      </c>
      <c r="H70" s="117" t="s">
        <v>90</v>
      </c>
      <c r="I70" s="104" t="s">
        <v>240</v>
      </c>
      <c r="J70" s="136"/>
    </row>
    <row r="71" spans="1:10" s="16" customFormat="1" ht="267.60000000000002" customHeight="1" x14ac:dyDescent="0.3">
      <c r="A71" s="95">
        <v>31</v>
      </c>
      <c r="B71" s="126" t="s">
        <v>236</v>
      </c>
      <c r="C71" s="114">
        <v>18764</v>
      </c>
      <c r="D71" s="115">
        <v>0</v>
      </c>
      <c r="E71" s="107">
        <v>0</v>
      </c>
      <c r="F71" s="110">
        <f>44000+62400</f>
        <v>106400</v>
      </c>
      <c r="G71" s="107">
        <f>C71+F71</f>
        <v>125164</v>
      </c>
      <c r="H71" s="117" t="s">
        <v>237</v>
      </c>
      <c r="I71" s="104" t="s">
        <v>238</v>
      </c>
      <c r="J71" s="136" t="s">
        <v>199</v>
      </c>
    </row>
    <row r="72" spans="1:10" s="3" customFormat="1" ht="15" x14ac:dyDescent="0.3">
      <c r="A72" s="382" t="s">
        <v>31</v>
      </c>
      <c r="B72" s="383"/>
      <c r="C72" s="20">
        <f>SUM(C68:C71)</f>
        <v>122264</v>
      </c>
      <c r="D72" s="21">
        <f>SUM(D68:D71)</f>
        <v>0</v>
      </c>
      <c r="E72" s="23">
        <f>SUM(E68:E71)</f>
        <v>3500</v>
      </c>
      <c r="F72" s="59">
        <f>SUM(F68:F71)</f>
        <v>114400</v>
      </c>
      <c r="G72" s="20">
        <f>SUM(G68:G71)</f>
        <v>236664</v>
      </c>
      <c r="H72" s="91"/>
      <c r="I72" s="24"/>
      <c r="J72" s="134"/>
    </row>
    <row r="73" spans="1:10" x14ac:dyDescent="0.3">
      <c r="A73" s="401" t="s">
        <v>32</v>
      </c>
      <c r="B73" s="402"/>
      <c r="C73" s="41"/>
      <c r="D73" s="41"/>
      <c r="E73" s="41"/>
      <c r="F73" s="41"/>
      <c r="G73" s="41"/>
      <c r="H73" s="42"/>
      <c r="I73" s="42"/>
      <c r="J73" s="43"/>
    </row>
    <row r="74" spans="1:10" x14ac:dyDescent="0.3">
      <c r="A74" s="403" t="s">
        <v>0</v>
      </c>
      <c r="B74" s="404"/>
      <c r="C74" s="45"/>
      <c r="D74" s="45"/>
      <c r="E74" s="45"/>
      <c r="F74" s="45"/>
      <c r="G74" s="45"/>
      <c r="H74" s="46"/>
      <c r="I74" s="46"/>
      <c r="J74" s="47"/>
    </row>
    <row r="75" spans="1:10" x14ac:dyDescent="0.3">
      <c r="A75" s="399" t="s">
        <v>3</v>
      </c>
      <c r="B75" s="400"/>
      <c r="C75" s="48"/>
      <c r="D75" s="48"/>
      <c r="E75" s="48"/>
      <c r="F75" s="48"/>
      <c r="G75" s="48"/>
      <c r="H75" s="49"/>
      <c r="I75" s="49"/>
      <c r="J75" s="50"/>
    </row>
    <row r="76" spans="1:10" ht="32.4" x14ac:dyDescent="0.3">
      <c r="A76" s="78" t="s">
        <v>43</v>
      </c>
      <c r="B76" s="77" t="s">
        <v>24</v>
      </c>
      <c r="C76" s="29" t="s">
        <v>35</v>
      </c>
      <c r="D76" s="58" t="s">
        <v>36</v>
      </c>
      <c r="E76" s="26" t="s">
        <v>37</v>
      </c>
      <c r="F76" s="68" t="s">
        <v>38</v>
      </c>
      <c r="G76" s="29" t="s">
        <v>29</v>
      </c>
      <c r="H76" s="121" t="s">
        <v>30</v>
      </c>
      <c r="I76" s="85" t="s">
        <v>19</v>
      </c>
      <c r="J76" s="131" t="s">
        <v>20</v>
      </c>
    </row>
    <row r="77" spans="1:10" s="15" customFormat="1" ht="116.4" customHeight="1" x14ac:dyDescent="0.3">
      <c r="A77" s="93">
        <v>32</v>
      </c>
      <c r="B77" s="169" t="s">
        <v>60</v>
      </c>
      <c r="C77" s="287">
        <v>171739</v>
      </c>
      <c r="D77" s="288">
        <v>0</v>
      </c>
      <c r="E77" s="289">
        <v>0</v>
      </c>
      <c r="F77" s="261">
        <v>135289</v>
      </c>
      <c r="G77" s="262">
        <f>SUM(C77,F77)</f>
        <v>307028</v>
      </c>
      <c r="H77" s="329" t="s">
        <v>131</v>
      </c>
      <c r="I77" s="330" t="s">
        <v>95</v>
      </c>
      <c r="J77" s="132"/>
    </row>
    <row r="78" spans="1:10" s="15" customFormat="1" ht="333.6" customHeight="1" x14ac:dyDescent="0.3">
      <c r="A78" s="93">
        <v>33</v>
      </c>
      <c r="B78" s="169" t="s">
        <v>61</v>
      </c>
      <c r="C78" s="307">
        <v>222710</v>
      </c>
      <c r="D78" s="331">
        <v>0</v>
      </c>
      <c r="E78" s="332">
        <v>0</v>
      </c>
      <c r="F78" s="308">
        <v>270000</v>
      </c>
      <c r="G78" s="309">
        <f t="shared" ref="G78" si="2">SUM(C78,F78)</f>
        <v>492710</v>
      </c>
      <c r="H78" s="333" t="s">
        <v>244</v>
      </c>
      <c r="I78" s="334" t="s">
        <v>96</v>
      </c>
      <c r="J78" s="132"/>
    </row>
    <row r="79" spans="1:10" s="15" customFormat="1" ht="97.8" customHeight="1" x14ac:dyDescent="0.3">
      <c r="A79" s="323">
        <v>34</v>
      </c>
      <c r="B79" s="324" t="s">
        <v>62</v>
      </c>
      <c r="C79" s="317">
        <v>55000</v>
      </c>
      <c r="D79" s="253">
        <v>0</v>
      </c>
      <c r="E79" s="256">
        <v>0</v>
      </c>
      <c r="F79" s="325">
        <v>40000</v>
      </c>
      <c r="G79" s="326">
        <f>SUM(C79,F79)</f>
        <v>95000</v>
      </c>
      <c r="H79" s="291" t="s">
        <v>132</v>
      </c>
      <c r="I79" s="327" t="s">
        <v>97</v>
      </c>
      <c r="J79" s="328"/>
    </row>
    <row r="80" spans="1:10" s="15" customFormat="1" ht="103.8" customHeight="1" x14ac:dyDescent="0.3">
      <c r="A80" s="93">
        <v>35</v>
      </c>
      <c r="B80" s="123" t="s">
        <v>86</v>
      </c>
      <c r="C80" s="107">
        <v>0</v>
      </c>
      <c r="D80" s="114">
        <v>0</v>
      </c>
      <c r="E80" s="114">
        <v>0</v>
      </c>
      <c r="F80" s="115">
        <v>28000</v>
      </c>
      <c r="G80" s="107">
        <f>C80+F80</f>
        <v>28000</v>
      </c>
      <c r="H80" s="266" t="s">
        <v>173</v>
      </c>
      <c r="I80" s="126" t="s">
        <v>114</v>
      </c>
      <c r="J80" s="132"/>
    </row>
    <row r="81" spans="1:10" s="15" customFormat="1" ht="96" customHeight="1" x14ac:dyDescent="0.3">
      <c r="A81" s="93">
        <v>36</v>
      </c>
      <c r="B81" s="123" t="s">
        <v>87</v>
      </c>
      <c r="C81" s="107">
        <v>15420</v>
      </c>
      <c r="D81" s="114">
        <v>0</v>
      </c>
      <c r="E81" s="114">
        <v>0</v>
      </c>
      <c r="F81" s="115">
        <v>74012</v>
      </c>
      <c r="G81" s="107">
        <f>C81+F81</f>
        <v>89432</v>
      </c>
      <c r="H81" s="176" t="s">
        <v>174</v>
      </c>
      <c r="I81" s="126" t="s">
        <v>141</v>
      </c>
      <c r="J81" s="132"/>
    </row>
    <row r="82" spans="1:10" s="15" customFormat="1" ht="45" x14ac:dyDescent="0.3">
      <c r="A82" s="93">
        <v>37</v>
      </c>
      <c r="B82" s="120" t="s">
        <v>76</v>
      </c>
      <c r="C82" s="195">
        <v>40208</v>
      </c>
      <c r="D82" s="192">
        <v>0</v>
      </c>
      <c r="E82" s="265">
        <v>0</v>
      </c>
      <c r="F82" s="115">
        <v>23302</v>
      </c>
      <c r="G82" s="107">
        <f t="shared" ref="G82" si="3">C82+F82</f>
        <v>63510</v>
      </c>
      <c r="H82" s="267" t="s">
        <v>165</v>
      </c>
      <c r="I82" s="183" t="s">
        <v>110</v>
      </c>
      <c r="J82" s="132"/>
    </row>
    <row r="83" spans="1:10" s="2" customFormat="1" ht="15" x14ac:dyDescent="0.3">
      <c r="A83" s="382" t="s">
        <v>31</v>
      </c>
      <c r="B83" s="396"/>
      <c r="C83" s="20">
        <f>SUM(C77:C82)</f>
        <v>505077</v>
      </c>
      <c r="D83" s="59">
        <f>SUM(D77:D82)</f>
        <v>0</v>
      </c>
      <c r="E83" s="23">
        <f>SUM(E77:E82)</f>
        <v>0</v>
      </c>
      <c r="F83" s="59">
        <f>SUM(F77:F82)</f>
        <v>570603</v>
      </c>
      <c r="G83" s="20">
        <f>SUM(G77:G82)</f>
        <v>1075680</v>
      </c>
      <c r="H83" s="102"/>
      <c r="I83" s="101"/>
      <c r="J83" s="134"/>
    </row>
    <row r="84" spans="1:10" x14ac:dyDescent="0.3">
      <c r="A84" s="401" t="s">
        <v>32</v>
      </c>
      <c r="B84" s="402"/>
      <c r="C84" s="41"/>
      <c r="D84" s="41"/>
      <c r="E84" s="41"/>
      <c r="F84" s="41"/>
      <c r="G84" s="41"/>
      <c r="H84" s="42"/>
      <c r="I84" s="42"/>
      <c r="J84" s="43"/>
    </row>
    <row r="85" spans="1:10" s="8" customFormat="1" x14ac:dyDescent="0.3">
      <c r="A85" s="386" t="s">
        <v>4</v>
      </c>
      <c r="B85" s="387"/>
      <c r="C85" s="175">
        <f>C90+C97+C104+C114</f>
        <v>799000</v>
      </c>
      <c r="D85" s="175">
        <f>D90+D97+D104+D114</f>
        <v>39000</v>
      </c>
      <c r="E85" s="175">
        <f>E90+E97+E104+E114</f>
        <v>0</v>
      </c>
      <c r="F85" s="175">
        <f>F90+F97+F104+F114</f>
        <v>550279</v>
      </c>
      <c r="G85" s="143"/>
      <c r="H85" s="150"/>
      <c r="I85" s="150"/>
      <c r="J85" s="151"/>
    </row>
    <row r="86" spans="1:10" x14ac:dyDescent="0.3">
      <c r="A86" s="388" t="s">
        <v>5</v>
      </c>
      <c r="B86" s="389"/>
      <c r="C86" s="69"/>
      <c r="D86" s="69"/>
      <c r="E86" s="69"/>
      <c r="F86" s="69"/>
      <c r="G86" s="69"/>
      <c r="H86" s="377"/>
      <c r="I86" s="87"/>
      <c r="J86" s="70"/>
    </row>
    <row r="87" spans="1:10" ht="32.4" x14ac:dyDescent="0.3">
      <c r="A87" s="78" t="s">
        <v>43</v>
      </c>
      <c r="B87" s="77" t="s">
        <v>24</v>
      </c>
      <c r="C87" s="29" t="s">
        <v>35</v>
      </c>
      <c r="D87" s="58" t="s">
        <v>36</v>
      </c>
      <c r="E87" s="28" t="s">
        <v>37</v>
      </c>
      <c r="F87" s="60" t="s">
        <v>38</v>
      </c>
      <c r="G87" s="29" t="s">
        <v>29</v>
      </c>
      <c r="H87" s="121" t="s">
        <v>30</v>
      </c>
      <c r="I87" s="85" t="s">
        <v>19</v>
      </c>
      <c r="J87" s="131" t="s">
        <v>20</v>
      </c>
    </row>
    <row r="88" spans="1:10" s="17" customFormat="1" ht="138.6" customHeight="1" x14ac:dyDescent="0.3">
      <c r="A88" s="93">
        <v>38</v>
      </c>
      <c r="B88" s="170" t="s">
        <v>67</v>
      </c>
      <c r="C88" s="247">
        <v>200000</v>
      </c>
      <c r="D88" s="254">
        <v>0</v>
      </c>
      <c r="E88" s="256">
        <v>0</v>
      </c>
      <c r="F88" s="263">
        <v>180000</v>
      </c>
      <c r="G88" s="264">
        <f>SUM(C88,F88)</f>
        <v>380000</v>
      </c>
      <c r="H88" s="292" t="s">
        <v>138</v>
      </c>
      <c r="I88" s="202" t="s">
        <v>98</v>
      </c>
      <c r="J88" s="138"/>
    </row>
    <row r="89" spans="1:10" s="17" customFormat="1" ht="54" customHeight="1" x14ac:dyDescent="0.3">
      <c r="A89" s="93">
        <v>39</v>
      </c>
      <c r="B89" s="171" t="s">
        <v>68</v>
      </c>
      <c r="C89" s="247">
        <v>120000</v>
      </c>
      <c r="D89" s="255">
        <v>0</v>
      </c>
      <c r="E89" s="256">
        <v>0</v>
      </c>
      <c r="F89" s="263">
        <v>40000</v>
      </c>
      <c r="G89" s="264">
        <f>SUM(C89,F89)</f>
        <v>160000</v>
      </c>
      <c r="H89" s="293" t="s">
        <v>158</v>
      </c>
      <c r="I89" s="201" t="s">
        <v>99</v>
      </c>
      <c r="J89" s="138"/>
    </row>
    <row r="90" spans="1:10" s="4" customFormat="1" ht="15" x14ac:dyDescent="0.3">
      <c r="A90" s="382" t="s">
        <v>31</v>
      </c>
      <c r="B90" s="396"/>
      <c r="C90" s="96">
        <f>SUM(C88:C89)</f>
        <v>320000</v>
      </c>
      <c r="D90" s="97">
        <f>SUM(D88:D89)</f>
        <v>0</v>
      </c>
      <c r="E90" s="100">
        <f>SUM(E88:E89)</f>
        <v>0</v>
      </c>
      <c r="F90" s="97">
        <f>SUM(F88:F89)</f>
        <v>220000</v>
      </c>
      <c r="G90" s="96">
        <f>SUM(G88:G89)</f>
        <v>540000</v>
      </c>
      <c r="H90" s="209"/>
      <c r="I90" s="101"/>
      <c r="J90" s="134"/>
    </row>
    <row r="91" spans="1:10" x14ac:dyDescent="0.3">
      <c r="A91" s="390" t="s">
        <v>32</v>
      </c>
      <c r="B91" s="391"/>
      <c r="C91" s="38"/>
      <c r="D91" s="38"/>
      <c r="E91" s="38"/>
      <c r="F91" s="38"/>
      <c r="G91" s="38"/>
      <c r="H91" s="373"/>
      <c r="I91" s="88"/>
      <c r="J91" s="51"/>
    </row>
    <row r="92" spans="1:10" ht="18" customHeight="1" x14ac:dyDescent="0.3">
      <c r="A92" s="392" t="s">
        <v>4</v>
      </c>
      <c r="B92" s="393"/>
      <c r="C92" s="34"/>
      <c r="D92" s="34"/>
      <c r="E92" s="34"/>
      <c r="F92" s="34"/>
      <c r="G92" s="34"/>
      <c r="H92" s="374"/>
      <c r="I92" s="83"/>
      <c r="J92" s="35"/>
    </row>
    <row r="93" spans="1:10" ht="19.5" customHeight="1" x14ac:dyDescent="0.3">
      <c r="A93" s="388" t="s">
        <v>6</v>
      </c>
      <c r="B93" s="389"/>
      <c r="C93" s="36"/>
      <c r="D93" s="36"/>
      <c r="E93" s="36"/>
      <c r="F93" s="36"/>
      <c r="G93" s="36"/>
      <c r="H93" s="372"/>
      <c r="I93" s="84"/>
      <c r="J93" s="37"/>
    </row>
    <row r="94" spans="1:10" ht="32.4" x14ac:dyDescent="0.3">
      <c r="A94" s="78" t="s">
        <v>43</v>
      </c>
      <c r="B94" s="77" t="s">
        <v>24</v>
      </c>
      <c r="C94" s="29" t="s">
        <v>35</v>
      </c>
      <c r="D94" s="58" t="s">
        <v>36</v>
      </c>
      <c r="E94" s="28" t="s">
        <v>37</v>
      </c>
      <c r="F94" s="60" t="s">
        <v>38</v>
      </c>
      <c r="G94" s="29" t="s">
        <v>29</v>
      </c>
      <c r="H94" s="121" t="s">
        <v>30</v>
      </c>
      <c r="I94" s="85" t="s">
        <v>19</v>
      </c>
      <c r="J94" s="131" t="s">
        <v>20</v>
      </c>
    </row>
    <row r="95" spans="1:10" s="18" customFormat="1" ht="105" x14ac:dyDescent="0.3">
      <c r="A95" s="80">
        <v>40</v>
      </c>
      <c r="B95" s="171" t="s">
        <v>63</v>
      </c>
      <c r="C95" s="270">
        <v>94000</v>
      </c>
      <c r="D95" s="271">
        <v>39000</v>
      </c>
      <c r="E95" s="270">
        <v>0</v>
      </c>
      <c r="F95" s="271">
        <v>70000</v>
      </c>
      <c r="G95" s="270">
        <f>SUM(C95,F95)</f>
        <v>164000</v>
      </c>
      <c r="H95" s="200" t="s">
        <v>182</v>
      </c>
      <c r="I95" s="201" t="s">
        <v>120</v>
      </c>
      <c r="J95" s="138"/>
    </row>
    <row r="96" spans="1:10" s="18" customFormat="1" ht="75" x14ac:dyDescent="0.3">
      <c r="A96" s="80">
        <v>41</v>
      </c>
      <c r="B96" s="171" t="s">
        <v>64</v>
      </c>
      <c r="C96" s="273">
        <v>30000</v>
      </c>
      <c r="D96" s="274">
        <v>0</v>
      </c>
      <c r="E96" s="275">
        <v>0</v>
      </c>
      <c r="F96" s="272">
        <v>0</v>
      </c>
      <c r="G96" s="276">
        <f>SUM(C96,F96)</f>
        <v>30000</v>
      </c>
      <c r="H96" s="200" t="s">
        <v>183</v>
      </c>
      <c r="I96" s="201" t="s">
        <v>100</v>
      </c>
      <c r="J96" s="138"/>
    </row>
    <row r="97" spans="1:10" s="5" customFormat="1" ht="15" x14ac:dyDescent="0.3">
      <c r="A97" s="382" t="s">
        <v>31</v>
      </c>
      <c r="B97" s="383"/>
      <c r="C97" s="20">
        <f>SUM(C95:C96)</f>
        <v>124000</v>
      </c>
      <c r="D97" s="59">
        <f>SUM(D95:D96)</f>
        <v>39000</v>
      </c>
      <c r="E97" s="23">
        <f>SUM(E95:E96)</f>
        <v>0</v>
      </c>
      <c r="F97" s="59">
        <f>SUM(F95:F96)</f>
        <v>70000</v>
      </c>
      <c r="G97" s="20">
        <f>SUM(G95:G96)</f>
        <v>194000</v>
      </c>
      <c r="H97" s="91"/>
      <c r="I97" s="24"/>
      <c r="J97" s="134"/>
    </row>
    <row r="98" spans="1:10" ht="18.75" customHeight="1" x14ac:dyDescent="0.3">
      <c r="A98" s="390" t="s">
        <v>32</v>
      </c>
      <c r="B98" s="391"/>
      <c r="C98" s="38"/>
      <c r="D98" s="38"/>
      <c r="E98" s="38"/>
      <c r="F98" s="38"/>
      <c r="G98" s="38"/>
      <c r="H98" s="373"/>
      <c r="I98" s="88"/>
      <c r="J98" s="51"/>
    </row>
    <row r="99" spans="1:10" ht="19.5" customHeight="1" x14ac:dyDescent="0.3">
      <c r="A99" s="392" t="s">
        <v>4</v>
      </c>
      <c r="B99" s="393"/>
      <c r="C99" s="34"/>
      <c r="D99" s="34"/>
      <c r="E99" s="34"/>
      <c r="F99" s="34"/>
      <c r="G99" s="34"/>
      <c r="H99" s="374"/>
      <c r="I99" s="83"/>
      <c r="J99" s="35"/>
    </row>
    <row r="100" spans="1:10" ht="19.5" customHeight="1" x14ac:dyDescent="0.3">
      <c r="A100" s="388" t="s">
        <v>7</v>
      </c>
      <c r="B100" s="389"/>
      <c r="C100" s="69"/>
      <c r="D100" s="69"/>
      <c r="E100" s="69"/>
      <c r="F100" s="69"/>
      <c r="G100" s="69"/>
      <c r="H100" s="377"/>
      <c r="I100" s="87"/>
      <c r="J100" s="70"/>
    </row>
    <row r="101" spans="1:10" ht="32.4" x14ac:dyDescent="0.3">
      <c r="A101" s="78" t="s">
        <v>43</v>
      </c>
      <c r="B101" s="77" t="s">
        <v>24</v>
      </c>
      <c r="C101" s="29" t="s">
        <v>35</v>
      </c>
      <c r="D101" s="58" t="s">
        <v>36</v>
      </c>
      <c r="E101" s="28" t="s">
        <v>37</v>
      </c>
      <c r="F101" s="60" t="s">
        <v>38</v>
      </c>
      <c r="G101" s="29" t="s">
        <v>29</v>
      </c>
      <c r="H101" s="121" t="s">
        <v>30</v>
      </c>
      <c r="I101" s="85" t="s">
        <v>19</v>
      </c>
      <c r="J101" s="131" t="s">
        <v>20</v>
      </c>
    </row>
    <row r="102" spans="1:10" ht="195.6" customHeight="1" x14ac:dyDescent="0.3">
      <c r="A102" s="210">
        <v>42</v>
      </c>
      <c r="B102" s="112" t="s">
        <v>124</v>
      </c>
      <c r="C102" s="224">
        <v>45000</v>
      </c>
      <c r="D102" s="236">
        <v>0</v>
      </c>
      <c r="E102" s="237">
        <v>0</v>
      </c>
      <c r="F102" s="227">
        <v>15000</v>
      </c>
      <c r="G102" s="238">
        <f>C102+F102</f>
        <v>60000</v>
      </c>
      <c r="H102" s="303" t="s">
        <v>218</v>
      </c>
      <c r="I102" s="300" t="s">
        <v>219</v>
      </c>
      <c r="J102" s="160"/>
    </row>
    <row r="103" spans="1:10" ht="92.4" customHeight="1" x14ac:dyDescent="0.3">
      <c r="A103" s="93">
        <v>43</v>
      </c>
      <c r="B103" s="130" t="s">
        <v>125</v>
      </c>
      <c r="C103" s="107">
        <v>20000</v>
      </c>
      <c r="D103" s="114">
        <v>0</v>
      </c>
      <c r="E103" s="107">
        <v>0</v>
      </c>
      <c r="F103" s="109">
        <v>0</v>
      </c>
      <c r="G103" s="159">
        <f>C103+F103</f>
        <v>20000</v>
      </c>
      <c r="H103" s="126" t="s">
        <v>175</v>
      </c>
      <c r="I103" s="126" t="s">
        <v>142</v>
      </c>
      <c r="J103" s="160"/>
    </row>
    <row r="104" spans="1:10" s="3" customFormat="1" ht="15" x14ac:dyDescent="0.3">
      <c r="A104" s="382" t="s">
        <v>31</v>
      </c>
      <c r="B104" s="383"/>
      <c r="C104" s="20">
        <f>SUM(C102:C103)</f>
        <v>65000</v>
      </c>
      <c r="D104" s="23">
        <f>SUM(D102:D103)</f>
        <v>0</v>
      </c>
      <c r="E104" s="20">
        <f>SUM(E102:E103)</f>
        <v>0</v>
      </c>
      <c r="F104" s="22">
        <f>SUM(F102:F103)</f>
        <v>15000</v>
      </c>
      <c r="G104" s="73">
        <f>SUM(G102:G103)</f>
        <v>80000</v>
      </c>
      <c r="H104" s="102"/>
      <c r="I104" s="101"/>
      <c r="J104" s="134"/>
    </row>
    <row r="105" spans="1:10" x14ac:dyDescent="0.3">
      <c r="A105" s="390" t="s">
        <v>32</v>
      </c>
      <c r="B105" s="391"/>
      <c r="C105" s="38"/>
      <c r="D105" s="38"/>
      <c r="E105" s="38"/>
      <c r="F105" s="38"/>
      <c r="G105" s="38"/>
      <c r="H105" s="373"/>
      <c r="I105" s="88"/>
      <c r="J105" s="51"/>
    </row>
    <row r="106" spans="1:10" x14ac:dyDescent="0.3">
      <c r="A106" s="392" t="s">
        <v>4</v>
      </c>
      <c r="B106" s="393"/>
      <c r="C106" s="34"/>
      <c r="D106" s="34"/>
      <c r="E106" s="34"/>
      <c r="F106" s="34"/>
      <c r="G106" s="34"/>
      <c r="H106" s="374"/>
      <c r="I106" s="83"/>
      <c r="J106" s="35"/>
    </row>
    <row r="107" spans="1:10" x14ac:dyDescent="0.3">
      <c r="A107" s="388" t="s">
        <v>8</v>
      </c>
      <c r="B107" s="389"/>
      <c r="C107" s="36"/>
      <c r="D107" s="36"/>
      <c r="E107" s="36"/>
      <c r="F107" s="36"/>
      <c r="G107" s="36"/>
      <c r="H107" s="372"/>
      <c r="I107" s="84"/>
      <c r="J107" s="37"/>
    </row>
    <row r="108" spans="1:10" ht="32.4" x14ac:dyDescent="0.3">
      <c r="A108" s="78" t="s">
        <v>43</v>
      </c>
      <c r="B108" s="77" t="s">
        <v>24</v>
      </c>
      <c r="C108" s="29" t="s">
        <v>35</v>
      </c>
      <c r="D108" s="58" t="s">
        <v>36</v>
      </c>
      <c r="E108" s="28" t="s">
        <v>37</v>
      </c>
      <c r="F108" s="60" t="s">
        <v>38</v>
      </c>
      <c r="G108" s="29" t="s">
        <v>29</v>
      </c>
      <c r="H108" s="121" t="s">
        <v>30</v>
      </c>
      <c r="I108" s="85" t="s">
        <v>19</v>
      </c>
      <c r="J108" s="131" t="s">
        <v>20</v>
      </c>
    </row>
    <row r="109" spans="1:10" s="16" customFormat="1" ht="112.8" customHeight="1" x14ac:dyDescent="0.3">
      <c r="A109" s="95">
        <v>44</v>
      </c>
      <c r="B109" s="129" t="s">
        <v>104</v>
      </c>
      <c r="C109" s="224">
        <v>0</v>
      </c>
      <c r="D109" s="240">
        <v>0</v>
      </c>
      <c r="E109" s="241">
        <v>0</v>
      </c>
      <c r="F109" s="227">
        <v>70279</v>
      </c>
      <c r="G109" s="228">
        <f>F109</f>
        <v>70279</v>
      </c>
      <c r="H109" s="299" t="s">
        <v>221</v>
      </c>
      <c r="I109" s="300" t="s">
        <v>222</v>
      </c>
      <c r="J109" s="172"/>
    </row>
    <row r="110" spans="1:10" s="16" customFormat="1" ht="125.4" customHeight="1" x14ac:dyDescent="0.3">
      <c r="A110" s="95">
        <v>45</v>
      </c>
      <c r="B110" s="129" t="s">
        <v>220</v>
      </c>
      <c r="C110" s="239">
        <v>100000</v>
      </c>
      <c r="D110" s="242">
        <v>0</v>
      </c>
      <c r="E110" s="243">
        <v>0</v>
      </c>
      <c r="F110" s="227">
        <v>75000</v>
      </c>
      <c r="G110" s="246">
        <f>C110+F110</f>
        <v>175000</v>
      </c>
      <c r="H110" s="301" t="s">
        <v>223</v>
      </c>
      <c r="I110" s="300" t="s">
        <v>224</v>
      </c>
      <c r="J110" s="172"/>
    </row>
    <row r="111" spans="1:10" s="16" customFormat="1" ht="185.4" customHeight="1" x14ac:dyDescent="0.3">
      <c r="A111" s="95">
        <v>46</v>
      </c>
      <c r="B111" s="129" t="s">
        <v>127</v>
      </c>
      <c r="C111" s="224">
        <v>60000</v>
      </c>
      <c r="D111" s="242">
        <v>0</v>
      </c>
      <c r="E111" s="243">
        <v>0</v>
      </c>
      <c r="F111" s="227">
        <v>100000</v>
      </c>
      <c r="G111" s="231">
        <f>SUM(C111:F111)</f>
        <v>160000</v>
      </c>
      <c r="H111" s="421" t="s">
        <v>257</v>
      </c>
      <c r="I111" s="300" t="s">
        <v>225</v>
      </c>
      <c r="J111" s="172"/>
    </row>
    <row r="112" spans="1:10" s="16" customFormat="1" ht="62.4" customHeight="1" x14ac:dyDescent="0.3">
      <c r="A112" s="95">
        <v>47</v>
      </c>
      <c r="B112" s="129" t="s">
        <v>128</v>
      </c>
      <c r="C112" s="224">
        <v>110000</v>
      </c>
      <c r="D112" s="244">
        <v>0</v>
      </c>
      <c r="E112" s="245">
        <v>0</v>
      </c>
      <c r="F112" s="227">
        <v>0</v>
      </c>
      <c r="G112" s="231">
        <f>SUM(C112:F112)</f>
        <v>110000</v>
      </c>
      <c r="H112" s="301" t="s">
        <v>226</v>
      </c>
      <c r="I112" s="300" t="s">
        <v>227</v>
      </c>
      <c r="J112" s="172"/>
    </row>
    <row r="113" spans="1:10" s="16" customFormat="1" ht="80.400000000000006" customHeight="1" x14ac:dyDescent="0.3">
      <c r="A113" s="80">
        <v>48</v>
      </c>
      <c r="B113" s="128" t="s">
        <v>129</v>
      </c>
      <c r="C113" s="107">
        <v>20000</v>
      </c>
      <c r="D113" s="114">
        <v>0</v>
      </c>
      <c r="E113" s="107">
        <v>0</v>
      </c>
      <c r="F113" s="114">
        <v>0</v>
      </c>
      <c r="G113" s="107">
        <f t="shared" ref="G113" si="4">C113+F113</f>
        <v>20000</v>
      </c>
      <c r="H113" s="173" t="s">
        <v>133</v>
      </c>
      <c r="I113" s="126" t="s">
        <v>115</v>
      </c>
      <c r="J113" s="161"/>
    </row>
    <row r="114" spans="1:10" s="3" customFormat="1" ht="15" x14ac:dyDescent="0.3">
      <c r="A114" s="382" t="s">
        <v>31</v>
      </c>
      <c r="B114" s="383"/>
      <c r="C114" s="20">
        <f>SUM(C109:C113)</f>
        <v>290000</v>
      </c>
      <c r="D114" s="59">
        <f>SUM(D109:D113)</f>
        <v>0</v>
      </c>
      <c r="E114" s="23">
        <f>SUM(E109:E113)</f>
        <v>0</v>
      </c>
      <c r="F114" s="59">
        <f>SUM(F109:F113)</f>
        <v>245279</v>
      </c>
      <c r="G114" s="20">
        <f>SUM(G109:G113)</f>
        <v>535279</v>
      </c>
      <c r="H114" s="91"/>
      <c r="I114" s="24"/>
      <c r="J114" s="134"/>
    </row>
    <row r="115" spans="1:10" x14ac:dyDescent="0.3">
      <c r="A115" s="390" t="s">
        <v>9</v>
      </c>
      <c r="B115" s="391"/>
      <c r="C115" s="38"/>
      <c r="D115" s="38"/>
      <c r="E115" s="38"/>
      <c r="F115" s="38"/>
      <c r="G115" s="38"/>
      <c r="H115" s="373"/>
      <c r="I115" s="88"/>
      <c r="J115" s="51"/>
    </row>
    <row r="116" spans="1:10" s="13" customFormat="1" ht="21.75" customHeight="1" x14ac:dyDescent="0.3">
      <c r="A116" s="386" t="s">
        <v>10</v>
      </c>
      <c r="B116" s="387"/>
      <c r="C116" s="33">
        <f>C124+C132</f>
        <v>441640</v>
      </c>
      <c r="D116" s="33">
        <f>D124+D132</f>
        <v>35400</v>
      </c>
      <c r="E116" s="33">
        <f>E124+E132</f>
        <v>20000</v>
      </c>
      <c r="F116" s="33">
        <f>F124+F132</f>
        <v>472076</v>
      </c>
      <c r="G116" s="33"/>
      <c r="H116" s="152"/>
      <c r="I116" s="153"/>
      <c r="J116" s="154"/>
    </row>
    <row r="117" spans="1:10" x14ac:dyDescent="0.3">
      <c r="A117" s="388" t="s">
        <v>11</v>
      </c>
      <c r="B117" s="389"/>
      <c r="C117" s="36"/>
      <c r="D117" s="36"/>
      <c r="E117" s="36"/>
      <c r="F117" s="36"/>
      <c r="G117" s="36"/>
      <c r="H117" s="372"/>
      <c r="I117" s="84"/>
      <c r="J117" s="37"/>
    </row>
    <row r="118" spans="1:10" ht="32.4" x14ac:dyDescent="0.3">
      <c r="A118" s="78" t="s">
        <v>43</v>
      </c>
      <c r="B118" s="77" t="s">
        <v>24</v>
      </c>
      <c r="C118" s="29" t="s">
        <v>35</v>
      </c>
      <c r="D118" s="58" t="s">
        <v>36</v>
      </c>
      <c r="E118" s="26" t="s">
        <v>37</v>
      </c>
      <c r="F118" s="68" t="s">
        <v>38</v>
      </c>
      <c r="G118" s="29" t="s">
        <v>29</v>
      </c>
      <c r="H118" s="121" t="s">
        <v>30</v>
      </c>
      <c r="I118" s="85" t="s">
        <v>19</v>
      </c>
      <c r="J118" s="131" t="s">
        <v>20</v>
      </c>
    </row>
    <row r="119" spans="1:10" ht="409.6" customHeight="1" x14ac:dyDescent="0.3">
      <c r="A119" s="92">
        <v>49</v>
      </c>
      <c r="B119" s="188" t="s">
        <v>75</v>
      </c>
      <c r="C119" s="216">
        <v>97040</v>
      </c>
      <c r="D119" s="217">
        <v>0</v>
      </c>
      <c r="E119" s="218">
        <v>0</v>
      </c>
      <c r="F119" s="118">
        <f>74100-6000+10000</f>
        <v>78100</v>
      </c>
      <c r="G119" s="113">
        <f>C119+F119</f>
        <v>175140</v>
      </c>
      <c r="H119" s="305" t="s">
        <v>241</v>
      </c>
      <c r="I119" s="297" t="s">
        <v>200</v>
      </c>
      <c r="J119" s="298"/>
    </row>
    <row r="120" spans="1:10" s="19" customFormat="1" ht="197.4" customHeight="1" x14ac:dyDescent="0.3">
      <c r="A120" s="335">
        <v>50</v>
      </c>
      <c r="B120" s="336" t="s">
        <v>121</v>
      </c>
      <c r="C120" s="337">
        <v>30000</v>
      </c>
      <c r="D120" s="338">
        <v>0</v>
      </c>
      <c r="E120" s="339">
        <v>0</v>
      </c>
      <c r="F120" s="340">
        <v>50000</v>
      </c>
      <c r="G120" s="341">
        <f>SUM(C120,F120)</f>
        <v>80000</v>
      </c>
      <c r="H120" s="342" t="s">
        <v>184</v>
      </c>
      <c r="I120" s="343" t="s">
        <v>122</v>
      </c>
      <c r="J120" s="344"/>
    </row>
    <row r="121" spans="1:10" s="19" customFormat="1" ht="70.2" customHeight="1" x14ac:dyDescent="0.3">
      <c r="A121" s="93">
        <v>51</v>
      </c>
      <c r="B121" s="171" t="s">
        <v>65</v>
      </c>
      <c r="C121" s="350">
        <v>20000</v>
      </c>
      <c r="D121" s="351">
        <v>0</v>
      </c>
      <c r="E121" s="352">
        <v>0</v>
      </c>
      <c r="F121" s="321">
        <v>0</v>
      </c>
      <c r="G121" s="350">
        <f t="shared" ref="G121:G122" si="5">SUM(C121,F121)</f>
        <v>20000</v>
      </c>
      <c r="H121" s="353" t="s">
        <v>185</v>
      </c>
      <c r="I121" s="330" t="s">
        <v>186</v>
      </c>
      <c r="J121" s="138"/>
    </row>
    <row r="122" spans="1:10" s="19" customFormat="1" ht="135" x14ac:dyDescent="0.3">
      <c r="A122" s="93">
        <v>52</v>
      </c>
      <c r="B122" s="171" t="s">
        <v>66</v>
      </c>
      <c r="C122" s="354">
        <v>220000</v>
      </c>
      <c r="D122" s="331">
        <v>0</v>
      </c>
      <c r="E122" s="355">
        <v>0</v>
      </c>
      <c r="F122" s="356">
        <v>230000</v>
      </c>
      <c r="G122" s="357">
        <f t="shared" si="5"/>
        <v>450000</v>
      </c>
      <c r="H122" s="353" t="s">
        <v>187</v>
      </c>
      <c r="I122" s="330" t="s">
        <v>101</v>
      </c>
      <c r="J122" s="138"/>
    </row>
    <row r="123" spans="1:10" s="19" customFormat="1" ht="67.95" customHeight="1" x14ac:dyDescent="0.3">
      <c r="A123" s="323">
        <v>53</v>
      </c>
      <c r="B123" s="345" t="s">
        <v>130</v>
      </c>
      <c r="C123" s="346">
        <v>0</v>
      </c>
      <c r="D123" s="347">
        <v>0</v>
      </c>
      <c r="E123" s="346">
        <v>0</v>
      </c>
      <c r="F123" s="277">
        <v>23400</v>
      </c>
      <c r="G123" s="278">
        <f>C123+F123</f>
        <v>23400</v>
      </c>
      <c r="H123" s="348" t="s">
        <v>176</v>
      </c>
      <c r="I123" s="348" t="s">
        <v>116</v>
      </c>
      <c r="J123" s="349"/>
    </row>
    <row r="124" spans="1:10" s="6" customFormat="1" ht="15" x14ac:dyDescent="0.3">
      <c r="A124" s="382" t="s">
        <v>31</v>
      </c>
      <c r="B124" s="383"/>
      <c r="C124" s="20">
        <f>SUM(C119:C123)</f>
        <v>367040</v>
      </c>
      <c r="D124" s="59">
        <f>SUM(D119:D123)</f>
        <v>0</v>
      </c>
      <c r="E124" s="20">
        <f>SUM(E119:E123)</f>
        <v>0</v>
      </c>
      <c r="F124" s="71">
        <f>SUM(F119:F123)</f>
        <v>381500</v>
      </c>
      <c r="G124" s="20">
        <f>SUM(G119:G123)</f>
        <v>748540</v>
      </c>
      <c r="H124" s="91"/>
      <c r="I124" s="24"/>
      <c r="J124" s="134"/>
    </row>
    <row r="125" spans="1:10" x14ac:dyDescent="0.3">
      <c r="A125" s="390" t="s">
        <v>9</v>
      </c>
      <c r="B125" s="391"/>
      <c r="C125" s="38"/>
      <c r="D125" s="38"/>
      <c r="E125" s="38"/>
      <c r="F125" s="38"/>
      <c r="G125" s="38"/>
      <c r="H125" s="373"/>
      <c r="I125" s="88"/>
      <c r="J125" s="51"/>
    </row>
    <row r="126" spans="1:10" x14ac:dyDescent="0.3">
      <c r="A126" s="392" t="s">
        <v>10</v>
      </c>
      <c r="B126" s="393"/>
      <c r="C126" s="34"/>
      <c r="D126" s="34"/>
      <c r="E126" s="34"/>
      <c r="F126" s="34"/>
      <c r="G126" s="34"/>
      <c r="H126" s="374"/>
      <c r="I126" s="83"/>
      <c r="J126" s="35"/>
    </row>
    <row r="127" spans="1:10" x14ac:dyDescent="0.3">
      <c r="A127" s="388" t="s">
        <v>12</v>
      </c>
      <c r="B127" s="389"/>
      <c r="C127" s="36"/>
      <c r="D127" s="36"/>
      <c r="E127" s="36"/>
      <c r="F127" s="36"/>
      <c r="G127" s="36"/>
      <c r="H127" s="372"/>
      <c r="I127" s="84"/>
      <c r="J127" s="37"/>
    </row>
    <row r="128" spans="1:10" ht="32.4" x14ac:dyDescent="0.3">
      <c r="A128" s="78" t="s">
        <v>43</v>
      </c>
      <c r="B128" s="77" t="s">
        <v>24</v>
      </c>
      <c r="C128" s="30" t="s">
        <v>35</v>
      </c>
      <c r="D128" s="58" t="s">
        <v>36</v>
      </c>
      <c r="E128" s="26" t="s">
        <v>37</v>
      </c>
      <c r="F128" s="68" t="s">
        <v>38</v>
      </c>
      <c r="G128" s="29" t="s">
        <v>29</v>
      </c>
      <c r="H128" s="121" t="s">
        <v>30</v>
      </c>
      <c r="I128" s="85" t="s">
        <v>19</v>
      </c>
      <c r="J128" s="131" t="s">
        <v>20</v>
      </c>
    </row>
    <row r="129" spans="1:10" s="16" customFormat="1" ht="132.6" customHeight="1" x14ac:dyDescent="0.3">
      <c r="A129" s="95">
        <v>54</v>
      </c>
      <c r="B129" s="174" t="s">
        <v>139</v>
      </c>
      <c r="C129" s="114">
        <v>50000</v>
      </c>
      <c r="D129" s="115">
        <v>30000</v>
      </c>
      <c r="E129" s="107">
        <v>20000</v>
      </c>
      <c r="F129" s="110">
        <v>8000</v>
      </c>
      <c r="G129" s="107">
        <f>C129+F129</f>
        <v>58000</v>
      </c>
      <c r="H129" s="117" t="s">
        <v>201</v>
      </c>
      <c r="I129" s="104" t="s">
        <v>163</v>
      </c>
      <c r="J129" s="94" t="s">
        <v>149</v>
      </c>
    </row>
    <row r="130" spans="1:10" s="16" customFormat="1" ht="204" customHeight="1" x14ac:dyDescent="0.3">
      <c r="A130" s="95">
        <v>55</v>
      </c>
      <c r="B130" s="126" t="s">
        <v>54</v>
      </c>
      <c r="C130" s="114">
        <v>0</v>
      </c>
      <c r="D130" s="115">
        <v>0</v>
      </c>
      <c r="E130" s="107">
        <v>0</v>
      </c>
      <c r="F130" s="110">
        <f>66000-4000+20576</f>
        <v>82576</v>
      </c>
      <c r="G130" s="107">
        <f>C130+F130</f>
        <v>82576</v>
      </c>
      <c r="H130" s="117" t="s">
        <v>164</v>
      </c>
      <c r="I130" s="104" t="s">
        <v>148</v>
      </c>
      <c r="J130" s="94"/>
    </row>
    <row r="131" spans="1:10" s="16" customFormat="1" ht="75" x14ac:dyDescent="0.3">
      <c r="A131" s="80">
        <v>56</v>
      </c>
      <c r="B131" s="112" t="s">
        <v>74</v>
      </c>
      <c r="C131" s="107">
        <v>24600</v>
      </c>
      <c r="D131" s="114">
        <v>5400</v>
      </c>
      <c r="E131" s="107">
        <v>0</v>
      </c>
      <c r="F131" s="109">
        <v>0</v>
      </c>
      <c r="G131" s="159">
        <f>C131+F131</f>
        <v>24600</v>
      </c>
      <c r="H131" s="126" t="s">
        <v>177</v>
      </c>
      <c r="I131" s="126" t="s">
        <v>142</v>
      </c>
      <c r="J131" s="94"/>
    </row>
    <row r="132" spans="1:10" s="3" customFormat="1" ht="15" x14ac:dyDescent="0.3">
      <c r="A132" s="382" t="s">
        <v>31</v>
      </c>
      <c r="B132" s="383"/>
      <c r="C132" s="23">
        <f>SUM(C129:C131)</f>
        <v>74600</v>
      </c>
      <c r="D132" s="59">
        <f>SUM(D129:D131)</f>
        <v>35400</v>
      </c>
      <c r="E132" s="20">
        <f>SUM(E129:E131)</f>
        <v>20000</v>
      </c>
      <c r="F132" s="71">
        <f>SUM(F129:F131)</f>
        <v>90576</v>
      </c>
      <c r="G132" s="20">
        <f>SUM(G129:G131)</f>
        <v>165176</v>
      </c>
      <c r="H132" s="182"/>
      <c r="I132" s="24"/>
      <c r="J132" s="134"/>
    </row>
    <row r="133" spans="1:10" x14ac:dyDescent="0.3">
      <c r="A133" s="390" t="s">
        <v>9</v>
      </c>
      <c r="B133" s="391"/>
      <c r="C133" s="38"/>
      <c r="D133" s="38"/>
      <c r="E133" s="38"/>
      <c r="F133" s="38"/>
      <c r="G133" s="38"/>
      <c r="H133" s="373"/>
      <c r="I133" s="88"/>
      <c r="J133" s="51"/>
    </row>
    <row r="134" spans="1:10" x14ac:dyDescent="0.3">
      <c r="A134" s="394" t="s">
        <v>49</v>
      </c>
      <c r="B134" s="395"/>
      <c r="C134" s="143">
        <f>C142</f>
        <v>510000</v>
      </c>
      <c r="D134" s="143">
        <f>D142</f>
        <v>0</v>
      </c>
      <c r="E134" s="143">
        <f>E142</f>
        <v>0</v>
      </c>
      <c r="F134" s="143">
        <f>F142</f>
        <v>500000</v>
      </c>
      <c r="G134" s="33"/>
      <c r="H134" s="144"/>
      <c r="I134" s="145"/>
      <c r="J134" s="146"/>
    </row>
    <row r="135" spans="1:10" x14ac:dyDescent="0.3">
      <c r="A135" s="388" t="s">
        <v>50</v>
      </c>
      <c r="B135" s="389"/>
      <c r="C135" s="36"/>
      <c r="D135" s="36"/>
      <c r="E135" s="36"/>
      <c r="F135" s="36"/>
      <c r="G135" s="36"/>
      <c r="H135" s="372"/>
      <c r="I135" s="84"/>
      <c r="J135" s="37"/>
    </row>
    <row r="136" spans="1:10" ht="32.4" x14ac:dyDescent="0.3">
      <c r="A136" s="78" t="s">
        <v>43</v>
      </c>
      <c r="B136" s="77" t="s">
        <v>24</v>
      </c>
      <c r="C136" s="29" t="s">
        <v>35</v>
      </c>
      <c r="D136" s="58" t="s">
        <v>36</v>
      </c>
      <c r="E136" s="28" t="s">
        <v>37</v>
      </c>
      <c r="F136" s="60" t="s">
        <v>38</v>
      </c>
      <c r="G136" s="29" t="s">
        <v>29</v>
      </c>
      <c r="H136" s="121" t="s">
        <v>30</v>
      </c>
      <c r="I136" s="85" t="s">
        <v>19</v>
      </c>
      <c r="J136" s="131" t="s">
        <v>20</v>
      </c>
    </row>
    <row r="137" spans="1:10" s="16" customFormat="1" ht="217.8" customHeight="1" x14ac:dyDescent="0.3">
      <c r="A137" s="358">
        <v>57</v>
      </c>
      <c r="B137" s="359" t="s">
        <v>245</v>
      </c>
      <c r="C137" s="108">
        <v>35000</v>
      </c>
      <c r="D137" s="158">
        <v>0</v>
      </c>
      <c r="E137" s="360">
        <v>0</v>
      </c>
      <c r="F137" s="361">
        <v>40000</v>
      </c>
      <c r="G137" s="362">
        <f>SUM(C137,F137)</f>
        <v>75000</v>
      </c>
      <c r="H137" s="198" t="s">
        <v>188</v>
      </c>
      <c r="I137" s="198" t="s">
        <v>159</v>
      </c>
      <c r="J137" s="363"/>
    </row>
    <row r="138" spans="1:10" s="81" customFormat="1" ht="165" x14ac:dyDescent="0.3">
      <c r="A138" s="80">
        <v>58</v>
      </c>
      <c r="B138" s="215" t="s">
        <v>246</v>
      </c>
      <c r="C138" s="111">
        <v>110000</v>
      </c>
      <c r="D138" s="368">
        <v>0</v>
      </c>
      <c r="E138" s="289">
        <v>0</v>
      </c>
      <c r="F138" s="261">
        <v>160000</v>
      </c>
      <c r="G138" s="262">
        <f t="shared" ref="G138:G140" si="6">SUM(C138,F138)</f>
        <v>270000</v>
      </c>
      <c r="H138" s="322" t="s">
        <v>189</v>
      </c>
      <c r="I138" s="322" t="s">
        <v>123</v>
      </c>
      <c r="J138" s="140"/>
    </row>
    <row r="139" spans="1:10" s="16" customFormat="1" ht="89.4" customHeight="1" x14ac:dyDescent="0.3">
      <c r="A139" s="80">
        <v>59</v>
      </c>
      <c r="B139" s="171" t="s">
        <v>247</v>
      </c>
      <c r="C139" s="107">
        <v>30000</v>
      </c>
      <c r="D139" s="115">
        <v>0</v>
      </c>
      <c r="E139" s="289">
        <v>0</v>
      </c>
      <c r="F139" s="261">
        <v>50000</v>
      </c>
      <c r="G139" s="262">
        <f t="shared" si="6"/>
        <v>80000</v>
      </c>
      <c r="H139" s="369" t="s">
        <v>190</v>
      </c>
      <c r="I139" s="330" t="s">
        <v>102</v>
      </c>
      <c r="J139" s="165"/>
    </row>
    <row r="140" spans="1:10" s="16" customFormat="1" ht="291.60000000000002" customHeight="1" x14ac:dyDescent="0.3">
      <c r="A140" s="315">
        <v>60</v>
      </c>
      <c r="B140" s="364" t="s">
        <v>248</v>
      </c>
      <c r="C140" s="346">
        <v>230000</v>
      </c>
      <c r="D140" s="365">
        <v>0</v>
      </c>
      <c r="E140" s="256">
        <v>0</v>
      </c>
      <c r="F140" s="325">
        <v>200000</v>
      </c>
      <c r="G140" s="326">
        <f t="shared" si="6"/>
        <v>430000</v>
      </c>
      <c r="H140" s="257" t="s">
        <v>191</v>
      </c>
      <c r="I140" s="366" t="s">
        <v>103</v>
      </c>
      <c r="J140" s="367"/>
    </row>
    <row r="141" spans="1:10" s="16" customFormat="1" ht="60" x14ac:dyDescent="0.3">
      <c r="A141" s="80">
        <v>61</v>
      </c>
      <c r="B141" s="214" t="s">
        <v>249</v>
      </c>
      <c r="C141" s="190">
        <v>105000</v>
      </c>
      <c r="D141" s="191">
        <v>0</v>
      </c>
      <c r="E141" s="190">
        <v>0</v>
      </c>
      <c r="F141" s="115">
        <v>50000</v>
      </c>
      <c r="G141" s="107">
        <f t="shared" ref="G141" si="7">C141+F141</f>
        <v>155000</v>
      </c>
      <c r="H141" s="196" t="s">
        <v>178</v>
      </c>
      <c r="I141" s="183" t="s">
        <v>145</v>
      </c>
      <c r="J141" s="138"/>
    </row>
    <row r="142" spans="1:10" s="7" customFormat="1" ht="22.5" customHeight="1" x14ac:dyDescent="0.3">
      <c r="A142" s="382" t="s">
        <v>31</v>
      </c>
      <c r="B142" s="396"/>
      <c r="C142" s="20">
        <f>SUM(C137:C141)</f>
        <v>510000</v>
      </c>
      <c r="D142" s="59">
        <f>SUM(D137:D141)</f>
        <v>0</v>
      </c>
      <c r="E142" s="23">
        <f>SUM(E137:E141)</f>
        <v>0</v>
      </c>
      <c r="F142" s="59">
        <f>SUM(F137:F141)</f>
        <v>500000</v>
      </c>
      <c r="G142" s="20">
        <f>SUM(G137:G141)</f>
        <v>1010000</v>
      </c>
      <c r="H142" s="102"/>
      <c r="I142" s="101"/>
      <c r="J142" s="134"/>
    </row>
    <row r="143" spans="1:10" x14ac:dyDescent="0.3">
      <c r="A143" s="390" t="s">
        <v>13</v>
      </c>
      <c r="B143" s="391"/>
      <c r="C143" s="38"/>
      <c r="D143" s="38"/>
      <c r="E143" s="38"/>
      <c r="F143" s="38"/>
      <c r="G143" s="38"/>
      <c r="H143" s="373"/>
      <c r="I143" s="88"/>
      <c r="J143" s="51"/>
    </row>
    <row r="144" spans="1:10" x14ac:dyDescent="0.3">
      <c r="A144" s="386" t="s">
        <v>14</v>
      </c>
      <c r="B144" s="387"/>
      <c r="C144" s="33">
        <f>C152+C159</f>
        <v>110729</v>
      </c>
      <c r="D144" s="33">
        <f>D152+D159</f>
        <v>0</v>
      </c>
      <c r="E144" s="33">
        <f>E152+E159</f>
        <v>0</v>
      </c>
      <c r="F144" s="33">
        <f>F152+F159</f>
        <v>184680</v>
      </c>
      <c r="G144" s="33"/>
      <c r="H144" s="144"/>
      <c r="I144" s="145"/>
      <c r="J144" s="146"/>
    </row>
    <row r="145" spans="1:10" x14ac:dyDescent="0.3">
      <c r="A145" s="388" t="s">
        <v>15</v>
      </c>
      <c r="B145" s="389"/>
      <c r="C145" s="36"/>
      <c r="D145" s="36"/>
      <c r="E145" s="36"/>
      <c r="F145" s="36"/>
      <c r="G145" s="36"/>
      <c r="H145" s="372"/>
      <c r="I145" s="84"/>
      <c r="J145" s="37"/>
    </row>
    <row r="146" spans="1:10" ht="32.4" x14ac:dyDescent="0.3">
      <c r="A146" s="78" t="s">
        <v>43</v>
      </c>
      <c r="B146" s="77" t="s">
        <v>24</v>
      </c>
      <c r="C146" s="29" t="s">
        <v>35</v>
      </c>
      <c r="D146" s="58" t="s">
        <v>36</v>
      </c>
      <c r="E146" s="26" t="s">
        <v>37</v>
      </c>
      <c r="F146" s="68" t="s">
        <v>38</v>
      </c>
      <c r="G146" s="29" t="s">
        <v>29</v>
      </c>
      <c r="H146" s="121" t="s">
        <v>30</v>
      </c>
      <c r="I146" s="85" t="s">
        <v>19</v>
      </c>
      <c r="J146" s="131" t="s">
        <v>20</v>
      </c>
    </row>
    <row r="147" spans="1:10" s="16" customFormat="1" ht="73.8" customHeight="1" x14ac:dyDescent="0.3">
      <c r="A147" s="95">
        <v>62</v>
      </c>
      <c r="B147" s="124" t="s">
        <v>48</v>
      </c>
      <c r="C147" s="114">
        <f>21500-10000</f>
        <v>11500</v>
      </c>
      <c r="D147" s="115">
        <v>0</v>
      </c>
      <c r="E147" s="107">
        <v>0</v>
      </c>
      <c r="F147" s="110">
        <v>0</v>
      </c>
      <c r="G147" s="107">
        <f>C147+F147</f>
        <v>11500</v>
      </c>
      <c r="H147" s="117" t="s">
        <v>91</v>
      </c>
      <c r="I147" s="104" t="s">
        <v>108</v>
      </c>
      <c r="J147" s="139"/>
    </row>
    <row r="148" spans="1:10" s="16" customFormat="1" ht="58.8" customHeight="1" x14ac:dyDescent="0.3">
      <c r="A148" s="80">
        <v>63</v>
      </c>
      <c r="B148" s="170" t="s">
        <v>77</v>
      </c>
      <c r="C148" s="107">
        <v>25000</v>
      </c>
      <c r="D148" s="259">
        <v>0</v>
      </c>
      <c r="E148" s="260">
        <v>0</v>
      </c>
      <c r="F148" s="268">
        <v>0</v>
      </c>
      <c r="G148" s="269">
        <f>SUM(C148,F148)</f>
        <v>25000</v>
      </c>
      <c r="H148" s="200" t="s">
        <v>192</v>
      </c>
      <c r="I148" s="201" t="s">
        <v>193</v>
      </c>
      <c r="J148" s="139"/>
    </row>
    <row r="149" spans="1:10" s="16" customFormat="1" ht="75" customHeight="1" x14ac:dyDescent="0.3">
      <c r="A149" s="80">
        <v>64</v>
      </c>
      <c r="B149" s="104" t="s">
        <v>152</v>
      </c>
      <c r="C149" s="108">
        <v>0</v>
      </c>
      <c r="D149" s="242">
        <v>0</v>
      </c>
      <c r="E149" s="243">
        <v>0</v>
      </c>
      <c r="F149" s="227">
        <v>30000</v>
      </c>
      <c r="G149" s="269">
        <f>SUM(C149,F149)</f>
        <v>30000</v>
      </c>
      <c r="H149" s="301" t="s">
        <v>228</v>
      </c>
      <c r="I149" s="300" t="s">
        <v>229</v>
      </c>
      <c r="J149" s="139"/>
    </row>
    <row r="150" spans="1:10" s="16" customFormat="1" ht="154.80000000000001" customHeight="1" x14ac:dyDescent="0.3">
      <c r="A150" s="80">
        <v>65</v>
      </c>
      <c r="B150" s="178" t="s">
        <v>82</v>
      </c>
      <c r="C150" s="108">
        <v>26000</v>
      </c>
      <c r="D150" s="242">
        <v>0</v>
      </c>
      <c r="E150" s="243">
        <v>0</v>
      </c>
      <c r="F150" s="283">
        <v>54000</v>
      </c>
      <c r="G150" s="284">
        <v>80000</v>
      </c>
      <c r="H150" s="421" t="s">
        <v>258</v>
      </c>
      <c r="I150" s="304" t="s">
        <v>230</v>
      </c>
      <c r="J150" s="138"/>
    </row>
    <row r="151" spans="1:10" s="16" customFormat="1" ht="168" customHeight="1" x14ac:dyDescent="0.3">
      <c r="A151" s="80">
        <v>66</v>
      </c>
      <c r="B151" s="178" t="s">
        <v>83</v>
      </c>
      <c r="C151" s="108">
        <v>10755</v>
      </c>
      <c r="D151" s="279">
        <v>0</v>
      </c>
      <c r="E151" s="280">
        <v>0</v>
      </c>
      <c r="F151" s="285">
        <v>49245</v>
      </c>
      <c r="G151" s="286">
        <f>SUM(C151:F151)</f>
        <v>60000</v>
      </c>
      <c r="H151" s="301" t="s">
        <v>231</v>
      </c>
      <c r="I151" s="300" t="s">
        <v>232</v>
      </c>
      <c r="J151" s="138"/>
    </row>
    <row r="152" spans="1:10" s="7" customFormat="1" ht="15" x14ac:dyDescent="0.3">
      <c r="A152" s="382" t="s">
        <v>31</v>
      </c>
      <c r="B152" s="383"/>
      <c r="C152" s="20">
        <f>SUM(C147:C151)</f>
        <v>73255</v>
      </c>
      <c r="D152" s="59">
        <f>SUM(D147:D151)</f>
        <v>0</v>
      </c>
      <c r="E152" s="20">
        <f>SUM(E147:E151)</f>
        <v>0</v>
      </c>
      <c r="F152" s="71">
        <f>SUM(F147:F151)</f>
        <v>133245</v>
      </c>
      <c r="G152" s="20">
        <f>SUM(G147:G151)</f>
        <v>206500</v>
      </c>
      <c r="H152" s="91"/>
      <c r="I152" s="24"/>
      <c r="J152" s="134"/>
    </row>
    <row r="153" spans="1:10" x14ac:dyDescent="0.3">
      <c r="A153" s="390" t="s">
        <v>13</v>
      </c>
      <c r="B153" s="391"/>
      <c r="C153" s="38"/>
      <c r="D153" s="38"/>
      <c r="E153" s="38"/>
      <c r="F153" s="38"/>
      <c r="G153" s="38"/>
      <c r="H153" s="373"/>
      <c r="I153" s="88"/>
      <c r="J153" s="51"/>
    </row>
    <row r="154" spans="1:10" x14ac:dyDescent="0.3">
      <c r="A154" s="392" t="s">
        <v>14</v>
      </c>
      <c r="B154" s="393"/>
      <c r="C154" s="34"/>
      <c r="D154" s="34"/>
      <c r="E154" s="34"/>
      <c r="F154" s="34"/>
      <c r="G154" s="34"/>
      <c r="H154" s="374"/>
      <c r="I154" s="83"/>
      <c r="J154" s="35"/>
    </row>
    <row r="155" spans="1:10" x14ac:dyDescent="0.3">
      <c r="A155" s="388" t="s">
        <v>16</v>
      </c>
      <c r="B155" s="389"/>
      <c r="C155" s="36"/>
      <c r="D155" s="36"/>
      <c r="E155" s="36"/>
      <c r="F155" s="36"/>
      <c r="G155" s="36"/>
      <c r="H155" s="372"/>
      <c r="I155" s="84"/>
      <c r="J155" s="37"/>
    </row>
    <row r="156" spans="1:10" ht="32.4" x14ac:dyDescent="0.3">
      <c r="A156" s="78" t="s">
        <v>43</v>
      </c>
      <c r="B156" s="77" t="s">
        <v>24</v>
      </c>
      <c r="C156" s="29" t="s">
        <v>35</v>
      </c>
      <c r="D156" s="58" t="s">
        <v>36</v>
      </c>
      <c r="E156" s="26" t="s">
        <v>37</v>
      </c>
      <c r="F156" s="68" t="s">
        <v>38</v>
      </c>
      <c r="G156" s="29" t="s">
        <v>29</v>
      </c>
      <c r="H156" s="121" t="s">
        <v>30</v>
      </c>
      <c r="I156" s="85" t="s">
        <v>19</v>
      </c>
      <c r="J156" s="131" t="s">
        <v>20</v>
      </c>
    </row>
    <row r="157" spans="1:10" s="127" customFormat="1" ht="58.8" customHeight="1" x14ac:dyDescent="0.3">
      <c r="A157" s="93">
        <v>67</v>
      </c>
      <c r="B157" s="170" t="s">
        <v>52</v>
      </c>
      <c r="C157" s="258">
        <v>20000</v>
      </c>
      <c r="D157" s="259">
        <v>0</v>
      </c>
      <c r="E157" s="260">
        <v>0</v>
      </c>
      <c r="F157" s="281">
        <v>50000</v>
      </c>
      <c r="G157" s="282">
        <f>SUM(C157,F157)</f>
        <v>70000</v>
      </c>
      <c r="H157" s="199" t="s">
        <v>194</v>
      </c>
      <c r="I157" s="202" t="s">
        <v>160</v>
      </c>
      <c r="J157" s="141"/>
    </row>
    <row r="158" spans="1:10" s="127" customFormat="1" ht="57.6" customHeight="1" x14ac:dyDescent="0.3">
      <c r="A158" s="207">
        <v>68</v>
      </c>
      <c r="B158" s="203" t="s">
        <v>55</v>
      </c>
      <c r="C158" s="157">
        <v>17474</v>
      </c>
      <c r="D158" s="119">
        <v>0</v>
      </c>
      <c r="E158" s="107">
        <v>0</v>
      </c>
      <c r="F158" s="108">
        <v>1435</v>
      </c>
      <c r="G158" s="107">
        <f>C158+F158</f>
        <v>18909</v>
      </c>
      <c r="H158" s="204" t="s">
        <v>171</v>
      </c>
      <c r="I158" s="205" t="s">
        <v>51</v>
      </c>
      <c r="J158" s="141"/>
    </row>
    <row r="159" spans="1:10" s="7" customFormat="1" ht="15" x14ac:dyDescent="0.3">
      <c r="A159" s="382" t="s">
        <v>31</v>
      </c>
      <c r="B159" s="383"/>
      <c r="C159" s="20">
        <f>SUM(C157:C158)</f>
        <v>37474</v>
      </c>
      <c r="D159" s="59">
        <f>SUM(D157:D158)</f>
        <v>0</v>
      </c>
      <c r="E159" s="20">
        <f>SUM(E157:E158)</f>
        <v>0</v>
      </c>
      <c r="F159" s="21">
        <f>SUM(F157:F158)</f>
        <v>51435</v>
      </c>
      <c r="G159" s="20">
        <f>SUM(G157:G158)</f>
        <v>88909</v>
      </c>
      <c r="H159" s="91"/>
      <c r="I159" s="24"/>
      <c r="J159" s="135"/>
    </row>
    <row r="160" spans="1:10" s="9" customFormat="1" ht="21.75" customHeight="1" thickBot="1" x14ac:dyDescent="0.35">
      <c r="A160" s="384" t="s">
        <v>17</v>
      </c>
      <c r="B160" s="385"/>
      <c r="C160" s="14">
        <f>C9+C16+C29+C35+C43+C56+C63+C72+C83+C90+C97+C104+C114+C124+C132+C142+C152+C159</f>
        <v>4148880</v>
      </c>
      <c r="D160" s="314">
        <f t="shared" ref="D160:F160" si="8">D9+D16+D29+D35+D43+D56+D63+D72+D83+D90+D97+D104+D114+D124+D132+D142+D152+D159</f>
        <v>249900</v>
      </c>
      <c r="E160" s="14">
        <f t="shared" si="8"/>
        <v>132500</v>
      </c>
      <c r="F160" s="314">
        <f t="shared" si="8"/>
        <v>4148880</v>
      </c>
      <c r="G160" s="14">
        <f>G9+G16+G29+G35+G43+G56+G63+G72+G83+G90+G97+G104+G114+G124+G132+G142+G152+G159</f>
        <v>8297760</v>
      </c>
      <c r="H160" s="79"/>
      <c r="I160" s="12"/>
      <c r="J160" s="142"/>
    </row>
    <row r="161" spans="2:10" ht="28.2" customHeight="1" thickTop="1" x14ac:dyDescent="0.3">
      <c r="B161" s="25" t="s">
        <v>18</v>
      </c>
      <c r="C161" s="10"/>
      <c r="D161" s="10"/>
      <c r="E161" s="10"/>
      <c r="F161" s="10"/>
      <c r="H161" s="1"/>
      <c r="I161" s="89"/>
      <c r="J161" s="1"/>
    </row>
    <row r="163" spans="2:10" ht="32.4" hidden="1" x14ac:dyDescent="0.3">
      <c r="B163" s="164" t="s">
        <v>242</v>
      </c>
      <c r="C163" s="162">
        <v>4148880</v>
      </c>
      <c r="D163" s="162"/>
      <c r="E163" s="162"/>
      <c r="F163" s="162">
        <v>4148880</v>
      </c>
    </row>
    <row r="164" spans="2:10" hidden="1" x14ac:dyDescent="0.3"/>
    <row r="165" spans="2:10" ht="39" hidden="1" customHeight="1" x14ac:dyDescent="0.3">
      <c r="B165" s="163" t="s">
        <v>72</v>
      </c>
      <c r="C165" s="103">
        <f>C163*0.2</f>
        <v>829776</v>
      </c>
      <c r="D165" s="103"/>
      <c r="E165" s="103"/>
      <c r="F165" s="103">
        <f>F163*0.2</f>
        <v>829776</v>
      </c>
    </row>
    <row r="166" spans="2:10" hidden="1" x14ac:dyDescent="0.3">
      <c r="B166" t="s">
        <v>71</v>
      </c>
    </row>
    <row r="167" spans="2:10" hidden="1" x14ac:dyDescent="0.3">
      <c r="B167" t="s">
        <v>70</v>
      </c>
    </row>
    <row r="168" spans="2:10" hidden="1" x14ac:dyDescent="0.3">
      <c r="B168" t="s">
        <v>69</v>
      </c>
    </row>
  </sheetData>
  <mergeCells count="74">
    <mergeCell ref="A10:B10"/>
    <mergeCell ref="A1:J1"/>
    <mergeCell ref="A2:B2"/>
    <mergeCell ref="A3:B3"/>
    <mergeCell ref="A4:B4"/>
    <mergeCell ref="A9:B9"/>
    <mergeCell ref="A36:B36"/>
    <mergeCell ref="A11:B11"/>
    <mergeCell ref="A12:B12"/>
    <mergeCell ref="A16:B16"/>
    <mergeCell ref="A17:B17"/>
    <mergeCell ref="A18:B18"/>
    <mergeCell ref="A19:B19"/>
    <mergeCell ref="A29:B29"/>
    <mergeCell ref="A30:B30"/>
    <mergeCell ref="A31:B31"/>
    <mergeCell ref="A32:B32"/>
    <mergeCell ref="A35:B35"/>
    <mergeCell ref="A64:B64"/>
    <mergeCell ref="A37:B37"/>
    <mergeCell ref="A38:B38"/>
    <mergeCell ref="A43:B43"/>
    <mergeCell ref="A44:B44"/>
    <mergeCell ref="A45:B45"/>
    <mergeCell ref="A46:B46"/>
    <mergeCell ref="A56:B56"/>
    <mergeCell ref="A57:B57"/>
    <mergeCell ref="A58:B58"/>
    <mergeCell ref="A59:B59"/>
    <mergeCell ref="A63:B63"/>
    <mergeCell ref="A91:B91"/>
    <mergeCell ref="A65:B65"/>
    <mergeCell ref="A66:B66"/>
    <mergeCell ref="A72:B72"/>
    <mergeCell ref="A73:B73"/>
    <mergeCell ref="A74:B74"/>
    <mergeCell ref="A75:B75"/>
    <mergeCell ref="A83:B83"/>
    <mergeCell ref="A84:B84"/>
    <mergeCell ref="A85:B85"/>
    <mergeCell ref="A86:B86"/>
    <mergeCell ref="A90:B90"/>
    <mergeCell ref="A115:B115"/>
    <mergeCell ref="A92:B92"/>
    <mergeCell ref="A93:B93"/>
    <mergeCell ref="A97:B97"/>
    <mergeCell ref="A98:B98"/>
    <mergeCell ref="A99:B99"/>
    <mergeCell ref="A100:B100"/>
    <mergeCell ref="A104:B104"/>
    <mergeCell ref="A105:B105"/>
    <mergeCell ref="A106:B106"/>
    <mergeCell ref="A107:B107"/>
    <mergeCell ref="A114:B114"/>
    <mergeCell ref="A143:B143"/>
    <mergeCell ref="A116:B116"/>
    <mergeCell ref="A117:B117"/>
    <mergeCell ref="A124:B124"/>
    <mergeCell ref="A125:B125"/>
    <mergeCell ref="A126:B126"/>
    <mergeCell ref="A127:B127"/>
    <mergeCell ref="A132:B132"/>
    <mergeCell ref="A133:B133"/>
    <mergeCell ref="A134:B134"/>
    <mergeCell ref="A135:B135"/>
    <mergeCell ref="A142:B142"/>
    <mergeCell ref="A159:B159"/>
    <mergeCell ref="A160:B160"/>
    <mergeCell ref="A144:B144"/>
    <mergeCell ref="A145:B145"/>
    <mergeCell ref="A152:B152"/>
    <mergeCell ref="A153:B153"/>
    <mergeCell ref="A154:B154"/>
    <mergeCell ref="A155:B155"/>
  </mergeCells>
  <phoneticPr fontId="2" type="noConversion"/>
  <printOptions horizontalCentered="1"/>
  <pageMargins left="0.15748031496062992" right="0.15748031496062992" top="0.19685039370078741" bottom="0" header="0.11811023622047245" footer="0"/>
  <pageSetup paperSize="9" scale="77" orientation="landscape" r:id="rId1"/>
  <headerFooter alignWithMargins="0">
    <oddFooter>&amp;R&amp;P</oddFooter>
  </headerFooter>
  <rowBreaks count="17" manualBreakCount="17">
    <brk id="9" max="16383" man="1"/>
    <brk id="16" max="16383" man="1"/>
    <brk id="24" max="9" man="1"/>
    <brk id="35" max="16383" man="1"/>
    <brk id="48" max="16383" man="1"/>
    <brk id="56" max="16383" man="1"/>
    <brk id="70" max="16383" man="1"/>
    <brk id="77" max="16383" man="1"/>
    <brk id="83" max="16383" man="1"/>
    <brk id="97" max="16383" man="1"/>
    <brk id="104" max="16383" man="1"/>
    <brk id="114" max="16383" man="1"/>
    <brk id="121" max="16383" man="1"/>
    <brk id="132" max="16383" man="1"/>
    <brk id="138" max="16383" man="1"/>
    <brk id="142" max="16383" man="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112計畫概算表(教育部核定)(112.4.12)</vt:lpstr>
    </vt:vector>
  </TitlesOfParts>
  <Company>LHU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TKU-STAFF</cp:lastModifiedBy>
  <cp:lastPrinted>2023-10-02T02:05:49Z</cp:lastPrinted>
  <dcterms:created xsi:type="dcterms:W3CDTF">2009-09-10T02:39:27Z</dcterms:created>
  <dcterms:modified xsi:type="dcterms:W3CDTF">2023-10-02T02:06:44Z</dcterms:modified>
</cp:coreProperties>
</file>