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D:\OFFICE\掛網資料\109年度\"/>
    </mc:Choice>
  </mc:AlternateContent>
  <bookViews>
    <workbookView xWindow="0" yWindow="1428" windowWidth="15240" windowHeight="6096"/>
  </bookViews>
  <sheets>
    <sheet name="109計畫概算表(報部核定)(109.3.18)" sheetId="31" r:id="rId1"/>
    <sheet name="Sheet3" sheetId="3" r:id="rId2"/>
  </sheets>
  <calcPr calcId="162913" concurrentCalc="0"/>
</workbook>
</file>

<file path=xl/calcChain.xml><?xml version="1.0" encoding="utf-8"?>
<calcChain xmlns="http://schemas.openxmlformats.org/spreadsheetml/2006/main">
  <c r="G6" i="31" l="1"/>
  <c r="G7" i="31"/>
  <c r="G8" i="31"/>
  <c r="G9" i="31"/>
  <c r="G14" i="31"/>
  <c r="G15" i="31"/>
  <c r="G16" i="31"/>
  <c r="G21" i="31"/>
  <c r="G22" i="31"/>
  <c r="G23" i="31"/>
  <c r="F24" i="31"/>
  <c r="G24" i="31"/>
  <c r="G25" i="31"/>
  <c r="G26" i="31"/>
  <c r="G27" i="31"/>
  <c r="G28" i="31"/>
  <c r="G29" i="31"/>
  <c r="G34" i="31"/>
  <c r="G35" i="31"/>
  <c r="G36" i="31"/>
  <c r="G41" i="31"/>
  <c r="G42" i="31"/>
  <c r="G43" i="31"/>
  <c r="G44" i="31"/>
  <c r="G45" i="31"/>
  <c r="G50" i="31"/>
  <c r="G51" i="31"/>
  <c r="G52" i="31"/>
  <c r="G53" i="31"/>
  <c r="G54" i="31"/>
  <c r="G55" i="31"/>
  <c r="G56" i="31"/>
  <c r="G57" i="31"/>
  <c r="G58" i="31"/>
  <c r="G63" i="31"/>
  <c r="G64" i="31"/>
  <c r="G65" i="31"/>
  <c r="C70" i="31"/>
  <c r="G70" i="31"/>
  <c r="G71" i="31"/>
  <c r="G72" i="31"/>
  <c r="F73" i="31"/>
  <c r="G73" i="31"/>
  <c r="G74" i="31"/>
  <c r="G79" i="31"/>
  <c r="G80" i="31"/>
  <c r="G81" i="31"/>
  <c r="G82" i="31"/>
  <c r="G83" i="31"/>
  <c r="G84" i="31"/>
  <c r="G85" i="31"/>
  <c r="G86" i="31"/>
  <c r="G91" i="31"/>
  <c r="G92" i="31"/>
  <c r="G93" i="31"/>
  <c r="G94" i="31"/>
  <c r="G99" i="31"/>
  <c r="G100" i="31"/>
  <c r="G101" i="31"/>
  <c r="G106" i="31"/>
  <c r="G107" i="31"/>
  <c r="G108" i="31"/>
  <c r="G109" i="31"/>
  <c r="G114" i="31"/>
  <c r="G115" i="31"/>
  <c r="G116" i="31"/>
  <c r="G117" i="31"/>
  <c r="G118" i="31"/>
  <c r="G119" i="31"/>
  <c r="G124" i="31"/>
  <c r="G125" i="31"/>
  <c r="G126" i="31"/>
  <c r="G127" i="31"/>
  <c r="G128" i="31"/>
  <c r="G129" i="31"/>
  <c r="G134" i="31"/>
  <c r="F135" i="31"/>
  <c r="G135" i="31"/>
  <c r="G136" i="31"/>
  <c r="G137" i="31"/>
  <c r="G142" i="31"/>
  <c r="G143" i="31"/>
  <c r="G144" i="31"/>
  <c r="G145" i="31"/>
  <c r="G146" i="31"/>
  <c r="G147" i="31"/>
  <c r="G148" i="31"/>
  <c r="G149" i="31"/>
  <c r="G150" i="31"/>
  <c r="C155" i="31"/>
  <c r="G155" i="31"/>
  <c r="G156" i="31"/>
  <c r="G157" i="31"/>
  <c r="G158" i="31"/>
  <c r="G159" i="31"/>
  <c r="G160" i="31"/>
  <c r="G161" i="31"/>
  <c r="G166" i="31"/>
  <c r="G167" i="31"/>
  <c r="G168" i="31"/>
  <c r="G169" i="31"/>
  <c r="F9" i="31"/>
  <c r="F16" i="31"/>
  <c r="F29" i="31"/>
  <c r="F36" i="31"/>
  <c r="F45" i="31"/>
  <c r="F58" i="31"/>
  <c r="F65" i="31"/>
  <c r="F74" i="31"/>
  <c r="F86" i="31"/>
  <c r="F94" i="31"/>
  <c r="F101" i="31"/>
  <c r="F109" i="31"/>
  <c r="F119" i="31"/>
  <c r="F129" i="31"/>
  <c r="F137" i="31"/>
  <c r="F150" i="31"/>
  <c r="F161" i="31"/>
  <c r="F168" i="31"/>
  <c r="F169" i="31"/>
  <c r="E9" i="31"/>
  <c r="E16" i="31"/>
  <c r="E29" i="31"/>
  <c r="E36" i="31"/>
  <c r="E45" i="31"/>
  <c r="E58" i="31"/>
  <c r="E65" i="31"/>
  <c r="E74" i="31"/>
  <c r="E86" i="31"/>
  <c r="E94" i="31"/>
  <c r="E101" i="31"/>
  <c r="E109" i="31"/>
  <c r="E119" i="31"/>
  <c r="E129" i="31"/>
  <c r="E137" i="31"/>
  <c r="E150" i="31"/>
  <c r="E161" i="31"/>
  <c r="E168" i="31"/>
  <c r="E169" i="31"/>
  <c r="D9" i="31"/>
  <c r="D16" i="31"/>
  <c r="D29" i="31"/>
  <c r="D36" i="31"/>
  <c r="D45" i="31"/>
  <c r="D58" i="31"/>
  <c r="D65" i="31"/>
  <c r="D74" i="31"/>
  <c r="D86" i="31"/>
  <c r="D94" i="31"/>
  <c r="D101" i="31"/>
  <c r="D109" i="31"/>
  <c r="D119" i="31"/>
  <c r="D129" i="31"/>
  <c r="D137" i="31"/>
  <c r="D150" i="31"/>
  <c r="D161" i="31"/>
  <c r="D168" i="31"/>
  <c r="D169" i="31"/>
  <c r="C9" i="31"/>
  <c r="C16" i="31"/>
  <c r="C29" i="31"/>
  <c r="C36" i="31"/>
  <c r="C45" i="31"/>
  <c r="C58" i="31"/>
  <c r="C65" i="31"/>
  <c r="C74" i="31"/>
  <c r="C86" i="31"/>
  <c r="C94" i="31"/>
  <c r="C101" i="31"/>
  <c r="C109" i="31"/>
  <c r="C119" i="31"/>
  <c r="C129" i="31"/>
  <c r="C137" i="31"/>
  <c r="C150" i="31"/>
  <c r="C161" i="31"/>
  <c r="C168" i="31"/>
  <c r="C169" i="31"/>
  <c r="F152" i="31"/>
  <c r="E152" i="31"/>
  <c r="D152" i="31"/>
  <c r="C152" i="31"/>
  <c r="F139" i="31"/>
  <c r="E139" i="31"/>
  <c r="D139" i="31"/>
  <c r="C139" i="31"/>
  <c r="F121" i="31"/>
  <c r="E121" i="31"/>
  <c r="D121" i="31"/>
  <c r="C121" i="31"/>
  <c r="F88" i="31"/>
  <c r="E88" i="31"/>
  <c r="D88" i="31"/>
  <c r="C88" i="31"/>
  <c r="F60" i="31"/>
  <c r="E60" i="31"/>
  <c r="D60" i="31"/>
  <c r="C60" i="31"/>
  <c r="F38" i="31"/>
  <c r="E38" i="31"/>
  <c r="D38" i="31"/>
  <c r="C38" i="31"/>
  <c r="F18" i="31"/>
  <c r="E18" i="31"/>
  <c r="D18" i="31"/>
  <c r="C18" i="31"/>
  <c r="F3" i="31"/>
  <c r="E3" i="31"/>
  <c r="D3" i="31"/>
  <c r="C3" i="31"/>
</calcChain>
</file>

<file path=xl/sharedStrings.xml><?xml version="1.0" encoding="utf-8"?>
<sst xmlns="http://schemas.openxmlformats.org/spreadsheetml/2006/main" count="509" uniqueCount="275">
  <si>
    <t>目標2-3</t>
    <phoneticPr fontId="2" type="noConversion"/>
  </si>
  <si>
    <t>策略2-3-1</t>
    <phoneticPr fontId="2" type="noConversion"/>
  </si>
  <si>
    <t>策略2-3-2</t>
    <phoneticPr fontId="2" type="noConversion"/>
  </si>
  <si>
    <t>策略2-3-3</t>
    <phoneticPr fontId="2" type="noConversion"/>
  </si>
  <si>
    <t>目標2-4</t>
    <phoneticPr fontId="2" type="noConversion"/>
  </si>
  <si>
    <t>策略2-4-2</t>
    <phoneticPr fontId="2" type="noConversion"/>
  </si>
  <si>
    <t>策略2-4-3</t>
    <phoneticPr fontId="2" type="noConversion"/>
  </si>
  <si>
    <t>策略2-4-4</t>
    <phoneticPr fontId="2" type="noConversion"/>
  </si>
  <si>
    <t>策略2-4-5</t>
    <phoneticPr fontId="2" type="noConversion"/>
  </si>
  <si>
    <t>願景3</t>
    <phoneticPr fontId="2" type="noConversion"/>
  </si>
  <si>
    <t>目標3-1</t>
    <phoneticPr fontId="2" type="noConversion"/>
  </si>
  <si>
    <t>策略3-1-1</t>
    <phoneticPr fontId="2" type="noConversion"/>
  </si>
  <si>
    <t>策略3-1-2</t>
    <phoneticPr fontId="2" type="noConversion"/>
  </si>
  <si>
    <t>願景4</t>
    <phoneticPr fontId="2" type="noConversion"/>
  </si>
  <si>
    <t>目標4-2</t>
    <phoneticPr fontId="2" type="noConversion"/>
  </si>
  <si>
    <t>策略4-2-2</t>
    <phoneticPr fontId="2" type="noConversion"/>
  </si>
  <si>
    <t>策略4-2-3</t>
    <phoneticPr fontId="2" type="noConversion"/>
  </si>
  <si>
    <t>合   計</t>
    <phoneticPr fontId="2" type="noConversion"/>
  </si>
  <si>
    <t xml:space="preserve">           承辦人：                                                                                         單位主管：</t>
    <phoneticPr fontId="2" type="noConversion"/>
  </si>
  <si>
    <t>參加人數</t>
    <phoneticPr fontId="2" type="noConversion"/>
  </si>
  <si>
    <t>註解</t>
    <phoneticPr fontId="2" type="noConversion"/>
  </si>
  <si>
    <t>願景1</t>
    <phoneticPr fontId="2" type="noConversion"/>
  </si>
  <si>
    <t>目標1-1</t>
    <phoneticPr fontId="2" type="noConversion"/>
  </si>
  <si>
    <t>策略1-1-1</t>
    <phoneticPr fontId="2" type="noConversion"/>
  </si>
  <si>
    <t>工作項目</t>
    <phoneticPr fontId="2" type="noConversion"/>
  </si>
  <si>
    <t>經費概算
學校配合款支應</t>
    <phoneticPr fontId="2" type="noConversion"/>
  </si>
  <si>
    <t>經費概算
學校配合款支應_獎金</t>
    <phoneticPr fontId="2" type="noConversion"/>
  </si>
  <si>
    <t>經費概算
學校配合款支應_獎品</t>
    <phoneticPr fontId="2" type="noConversion"/>
  </si>
  <si>
    <t>經費概算
學生事務與輔導補助款支應</t>
    <phoneticPr fontId="2" type="noConversion"/>
  </si>
  <si>
    <t>合計</t>
    <phoneticPr fontId="2" type="noConversion"/>
  </si>
  <si>
    <t>辦理事項</t>
    <phoneticPr fontId="2" type="noConversion"/>
  </si>
  <si>
    <t>小計</t>
    <phoneticPr fontId="2" type="noConversion"/>
  </si>
  <si>
    <t>願景2</t>
    <phoneticPr fontId="2" type="noConversion"/>
  </si>
  <si>
    <t>目標2-1</t>
    <phoneticPr fontId="2" type="noConversion"/>
  </si>
  <si>
    <t>策略2-1-1</t>
    <phoneticPr fontId="2" type="noConversion"/>
  </si>
  <si>
    <t>學校配合款</t>
    <phoneticPr fontId="2" type="noConversion"/>
  </si>
  <si>
    <t>學校配合款_獎金</t>
    <phoneticPr fontId="2" type="noConversion"/>
  </si>
  <si>
    <t>學校配合款_獎品</t>
    <phoneticPr fontId="2" type="noConversion"/>
  </si>
  <si>
    <t>補助款</t>
    <phoneticPr fontId="2" type="noConversion"/>
  </si>
  <si>
    <t>目標2-2</t>
    <phoneticPr fontId="2" type="noConversion"/>
  </si>
  <si>
    <t>策略2-2-2</t>
    <phoneticPr fontId="2" type="noConversion"/>
  </si>
  <si>
    <t>策略2-2-1</t>
    <phoneticPr fontId="2" type="noConversion"/>
  </si>
  <si>
    <t>策略2-1-2</t>
    <phoneticPr fontId="2" type="noConversion"/>
  </si>
  <si>
    <t>編號</t>
    <phoneticPr fontId="2" type="noConversion"/>
  </si>
  <si>
    <t>3.學生緊急應變訓練(生)</t>
    <phoneticPr fontId="2" type="noConversion"/>
  </si>
  <si>
    <t>1.院系導師座談會(生)</t>
    <phoneticPr fontId="2" type="noConversion"/>
  </si>
  <si>
    <t>2.提升導師功能鼓勵措施(生)</t>
    <phoneticPr fontId="2" type="noConversion"/>
  </si>
  <si>
    <t>3.提升導師輔導學生知能(生)</t>
    <phoneticPr fontId="2" type="noConversion"/>
  </si>
  <si>
    <t>1.提升學務專業知能(生)</t>
    <phoneticPr fontId="2" type="noConversion"/>
  </si>
  <si>
    <t>目標3-2</t>
    <phoneticPr fontId="2" type="noConversion"/>
  </si>
  <si>
    <t>策略3-2-1</t>
    <phoneticPr fontId="2" type="noConversion"/>
  </si>
  <si>
    <t>4.健康促進檢查活動(蘭陽)</t>
    <phoneticPr fontId="2" type="noConversion"/>
  </si>
  <si>
    <t>蘭陽校園680人。</t>
    <phoneticPr fontId="2" type="noConversion"/>
  </si>
  <si>
    <t>學務人員約40人。</t>
    <phoneticPr fontId="2" type="noConversion"/>
  </si>
  <si>
    <t>1.辦理社團評鑑觀摩與交流活動(課)</t>
    <phoneticPr fontId="2" type="noConversion"/>
  </si>
  <si>
    <t>1.健康生活宣導活動(生)</t>
    <phoneticPr fontId="2" type="noConversion"/>
  </si>
  <si>
    <t>2.文化陶冶，藝文欣賞(生)</t>
    <phoneticPr fontId="2" type="noConversion"/>
  </si>
  <si>
    <t>2.辦理標竿學習增進學輔知能(本)</t>
    <phoneticPr fontId="2" type="noConversion"/>
  </si>
  <si>
    <t>1.建立社團領導理念與核心價值(課)</t>
    <phoneticPr fontId="2" type="noConversion"/>
  </si>
  <si>
    <t>2.推動社團特色活動(課)</t>
    <phoneticPr fontId="2" type="noConversion"/>
  </si>
  <si>
    <t>3.提升社團經營品質(課)</t>
    <phoneticPr fontId="2" type="noConversion"/>
  </si>
  <si>
    <t>5.社團學生社辦防火防災演練或其他緊急事件應變訓練施(課)</t>
    <phoneticPr fontId="2" type="noConversion"/>
  </si>
  <si>
    <t>1.體能健康推廣活動(課)</t>
    <phoneticPr fontId="2" type="noConversion"/>
  </si>
  <si>
    <t>2.社團資源共享與交流互動合作之活動(課)</t>
    <phoneticPr fontId="2" type="noConversion"/>
  </si>
  <si>
    <t>3.推動生命教育與心靈成長相關系列活動(課)</t>
    <phoneticPr fontId="2" type="noConversion"/>
  </si>
  <si>
    <t>1.辦理創意活動，培養學生創新能力(課)</t>
    <phoneticPr fontId="2" type="noConversion"/>
  </si>
  <si>
    <t>2.社團發行刊物與電子化紀錄(課)</t>
    <phoneticPr fontId="2" type="noConversion"/>
  </si>
  <si>
    <t>3.暢通溝通管道(課)</t>
    <phoneticPr fontId="2" type="noConversion"/>
  </si>
  <si>
    <t>4.社團辦理多元文化活動(課)</t>
    <phoneticPr fontId="2" type="noConversion"/>
  </si>
  <si>
    <t>1.辦理藝文活動，培養人文素養(課)</t>
    <phoneticPr fontId="2" type="noConversion"/>
  </si>
  <si>
    <t>2.社團成果展現(課)</t>
    <phoneticPr fontId="2" type="noConversion"/>
  </si>
  <si>
    <t>2.性別平等相關議題宣導(住)</t>
    <phoneticPr fontId="2" type="noConversion"/>
  </si>
  <si>
    <t>3.培養住宿生生活自律與良好品德態度(住)</t>
    <phoneticPr fontId="2" type="noConversion"/>
  </si>
  <si>
    <t>1.生活法學教育宣導(生)</t>
    <phoneticPr fontId="2" type="noConversion"/>
  </si>
  <si>
    <t>6.辦理各項台灣節慶及境外生聯誼活動(境)</t>
    <phoneticPr fontId="2" type="noConversion"/>
  </si>
  <si>
    <t>1.優秀青年選拔(生)(課)
(生50000、課10000)</t>
    <phoneticPr fontId="2" type="noConversion"/>
  </si>
  <si>
    <t>2.充實社團指導老師輔導效能(課)</t>
    <phoneticPr fontId="2" type="noConversion"/>
  </si>
  <si>
    <r>
      <t>4.</t>
    </r>
    <r>
      <rPr>
        <sz val="11"/>
        <rFont val="標楷體"/>
        <family val="4"/>
        <charset val="136"/>
      </rPr>
      <t>社區精神衛生資源整合專案</t>
    </r>
    <r>
      <rPr>
        <sz val="11"/>
        <rFont val="Times New Roman"/>
        <family val="1"/>
      </rPr>
      <t>(</t>
    </r>
    <r>
      <rPr>
        <sz val="11"/>
        <rFont val="標楷體"/>
        <family val="4"/>
        <charset val="136"/>
      </rPr>
      <t>諮</t>
    </r>
    <r>
      <rPr>
        <sz val="11"/>
        <rFont val="Times New Roman"/>
        <family val="1"/>
      </rPr>
      <t>)</t>
    </r>
    <phoneticPr fontId="2" type="noConversion"/>
  </si>
  <si>
    <r>
      <t>5.</t>
    </r>
    <r>
      <rPr>
        <sz val="11"/>
        <rFont val="標楷體"/>
        <family val="4"/>
        <charset val="136"/>
      </rPr>
      <t>自我傷害防治暨危機管理專案</t>
    </r>
    <r>
      <rPr>
        <sz val="11"/>
        <rFont val="Times New Roman"/>
        <family val="1"/>
      </rPr>
      <t>(</t>
    </r>
    <r>
      <rPr>
        <sz val="11"/>
        <rFont val="標楷體"/>
        <family val="4"/>
        <charset val="136"/>
      </rPr>
      <t>諮</t>
    </r>
    <r>
      <rPr>
        <sz val="11"/>
        <rFont val="Times New Roman"/>
        <family val="1"/>
      </rPr>
      <t>)</t>
    </r>
    <phoneticPr fontId="2" type="noConversion"/>
  </si>
  <si>
    <r>
      <t>6.</t>
    </r>
    <r>
      <rPr>
        <sz val="11"/>
        <rFont val="標楷體"/>
        <family val="4"/>
        <charset val="136"/>
      </rPr>
      <t>生命教育校園宣導專案</t>
    </r>
    <r>
      <rPr>
        <sz val="11"/>
        <rFont val="Times New Roman"/>
        <family val="1"/>
      </rPr>
      <t>(</t>
    </r>
    <r>
      <rPr>
        <sz val="11"/>
        <rFont val="標楷體"/>
        <family val="4"/>
        <charset val="136"/>
      </rPr>
      <t>諮</t>
    </r>
    <r>
      <rPr>
        <sz val="11"/>
        <rFont val="Times New Roman"/>
        <family val="1"/>
      </rPr>
      <t>)</t>
    </r>
    <phoneticPr fontId="2" type="noConversion"/>
  </si>
  <si>
    <r>
      <t>7.</t>
    </r>
    <r>
      <rPr>
        <sz val="11"/>
        <rFont val="標楷體"/>
        <family val="4"/>
        <charset val="136"/>
      </rPr>
      <t>情感教育</t>
    </r>
    <r>
      <rPr>
        <sz val="11"/>
        <rFont val="Times New Roman"/>
        <family val="1"/>
      </rPr>
      <t>(</t>
    </r>
    <r>
      <rPr>
        <sz val="11"/>
        <rFont val="標楷體"/>
        <family val="4"/>
        <charset val="136"/>
      </rPr>
      <t>諮</t>
    </r>
    <r>
      <rPr>
        <sz val="11"/>
        <rFont val="Times New Roman"/>
        <family val="1"/>
      </rPr>
      <t>)</t>
    </r>
    <phoneticPr fontId="2" type="noConversion"/>
  </si>
  <si>
    <r>
      <t>1.</t>
    </r>
    <r>
      <rPr>
        <sz val="11"/>
        <rFont val="標楷體"/>
        <family val="4"/>
        <charset val="136"/>
      </rPr>
      <t>落實性別平等教育</t>
    </r>
    <r>
      <rPr>
        <sz val="11"/>
        <rFont val="Times New Roman"/>
        <family val="1"/>
      </rPr>
      <t>(</t>
    </r>
    <r>
      <rPr>
        <sz val="11"/>
        <rFont val="標楷體"/>
        <family val="4"/>
        <charset val="136"/>
      </rPr>
      <t>諮</t>
    </r>
    <r>
      <rPr>
        <sz val="11"/>
        <rFont val="Times New Roman"/>
        <family val="1"/>
      </rPr>
      <t>)</t>
    </r>
    <phoneticPr fontId="2" type="noConversion"/>
  </si>
  <si>
    <r>
      <t>3.</t>
    </r>
    <r>
      <rPr>
        <sz val="11"/>
        <rFont val="標楷體"/>
        <family val="4"/>
        <charset val="136"/>
      </rPr>
      <t>同儕輔導增能專案</t>
    </r>
    <r>
      <rPr>
        <sz val="11"/>
        <rFont val="Times New Roman"/>
        <family val="1"/>
      </rPr>
      <t>(</t>
    </r>
    <r>
      <rPr>
        <sz val="11"/>
        <rFont val="標楷體"/>
        <family val="4"/>
        <charset val="136"/>
      </rPr>
      <t>諮</t>
    </r>
    <r>
      <rPr>
        <sz val="11"/>
        <rFont val="Times New Roman"/>
        <family val="1"/>
      </rPr>
      <t>)</t>
    </r>
    <phoneticPr fontId="2" type="noConversion"/>
  </si>
  <si>
    <r>
      <t>4.</t>
    </r>
    <r>
      <rPr>
        <sz val="11"/>
        <rFont val="標楷體"/>
        <family val="4"/>
        <charset val="136"/>
      </rPr>
      <t>諮商輔導專業進修活動</t>
    </r>
    <r>
      <rPr>
        <sz val="11"/>
        <rFont val="Times New Roman"/>
        <family val="1"/>
      </rPr>
      <t>(</t>
    </r>
    <r>
      <rPr>
        <sz val="11"/>
        <rFont val="標楷體"/>
        <family val="4"/>
        <charset val="136"/>
      </rPr>
      <t>諮</t>
    </r>
    <r>
      <rPr>
        <sz val="11"/>
        <rFont val="Times New Roman"/>
        <family val="1"/>
      </rPr>
      <t>)</t>
    </r>
    <phoneticPr fontId="2" type="noConversion"/>
  </si>
  <si>
    <r>
      <t>5.</t>
    </r>
    <r>
      <rPr>
        <sz val="11"/>
        <rFont val="標楷體"/>
        <family val="4"/>
        <charset val="136"/>
      </rPr>
      <t>個案輔導暨實務研討會</t>
    </r>
    <r>
      <rPr>
        <sz val="11"/>
        <rFont val="Times New Roman"/>
        <family val="1"/>
      </rPr>
      <t>(</t>
    </r>
    <r>
      <rPr>
        <sz val="11"/>
        <rFont val="標楷體"/>
        <family val="4"/>
        <charset val="136"/>
      </rPr>
      <t>諮</t>
    </r>
    <r>
      <rPr>
        <sz val="11"/>
        <rFont val="Times New Roman"/>
        <family val="1"/>
      </rPr>
      <t>)</t>
    </r>
    <phoneticPr fontId="2" type="noConversion"/>
  </si>
  <si>
    <t>2.健康生活宣導活動(蘭陽)</t>
    <phoneticPr fontId="2" type="noConversion"/>
  </si>
  <si>
    <t>蘭陽校園100人。</t>
    <phoneticPr fontId="2" type="noConversion"/>
  </si>
  <si>
    <t>策略1-1-2</t>
    <phoneticPr fontId="2" type="noConversion"/>
  </si>
  <si>
    <t>4.建立師生溝通管道(生)</t>
    <phoneticPr fontId="2" type="noConversion"/>
  </si>
  <si>
    <t>1.培育社團菁英傳揚社團精神(課)</t>
    <phoneticPr fontId="2" type="noConversion"/>
  </si>
  <si>
    <t>4.設置學生宿舍聯合服務台提升服務效能(住)</t>
    <phoneticPr fontId="2" type="noConversion"/>
  </si>
  <si>
    <t>5.辦理同儕與人群關係促進相關活動(住)</t>
    <phoneticPr fontId="2" type="noConversion"/>
  </si>
  <si>
    <t>1.社區中小學交通安全宣教(生)</t>
    <phoneticPr fontId="2" type="noConversion"/>
  </si>
  <si>
    <r>
      <t>2.</t>
    </r>
    <r>
      <rPr>
        <sz val="11"/>
        <rFont val="標楷體"/>
        <family val="4"/>
        <charset val="136"/>
      </rPr>
      <t>社區兒童心理關懷志工專案</t>
    </r>
    <r>
      <rPr>
        <sz val="11"/>
        <rFont val="Times New Roman"/>
        <family val="1"/>
      </rPr>
      <t>(</t>
    </r>
    <r>
      <rPr>
        <sz val="11"/>
        <rFont val="標楷體"/>
        <family val="4"/>
        <charset val="136"/>
      </rPr>
      <t>諮</t>
    </r>
    <r>
      <rPr>
        <sz val="11"/>
        <rFont val="Times New Roman"/>
        <family val="1"/>
      </rPr>
      <t>)</t>
    </r>
    <phoneticPr fontId="2" type="noConversion"/>
  </si>
  <si>
    <t>3.帶動社區中小學服務活動暨成果分享(課)</t>
    <phoneticPr fontId="2" type="noConversion"/>
  </si>
  <si>
    <t>5.社團服務學習活動(課)</t>
    <phoneticPr fontId="9" type="noConversion"/>
  </si>
  <si>
    <t>6.社團寒暑假服務活動暨成果分享(課)</t>
    <phoneticPr fontId="9" type="noConversion"/>
  </si>
  <si>
    <t>3.衛生保健宣導活動(衛)</t>
    <phoneticPr fontId="2" type="noConversion"/>
  </si>
  <si>
    <t>蘭陽校園180人。</t>
    <phoneticPr fontId="2" type="noConversion"/>
  </si>
  <si>
    <t>蘭陽校園150人。</t>
    <phoneticPr fontId="2" type="noConversion"/>
  </si>
  <si>
    <t>蘭陽校園800人。</t>
    <phoneticPr fontId="2" type="noConversion"/>
  </si>
  <si>
    <t>8.社團服務學習活動(蘭陽)</t>
    <phoneticPr fontId="2" type="noConversion"/>
  </si>
  <si>
    <t>蘭陽校園全體學生及東部地區中小學約1,000人。</t>
    <phoneticPr fontId="2" type="noConversion"/>
  </si>
  <si>
    <t>7.補助文化涵養培育及各項境外生教育、知性或社區活動 (境)</t>
    <phoneticPr fontId="2" type="noConversion"/>
  </si>
  <si>
    <t>1.交通安全法律諮詢：交通事故處理研判與法律諮詢服務，每週提供1小時服務，以1,000元計，每學期以14週計，約需1萬4,280元；2學期28週所需諮詢經費計2萬8,560元。
2.交通安全宣導措施：交通安全巡查暨教育輔導措施：第1學期辦理2天宣導活動，對象為全校教職員生，參與人次預計1,000人次，所需經費計3萬7,000元(含宣傳品印刷、舞臺音響、雜支等)；第2學期預計辦理2天宣導活動、講座1場及機車防衛駕駛活動2場，對象為全校教職員生，參與人次預計1,200人次，所需經費計3萬1,000元(含鐘點費、運費、膳費、印刷費等)。</t>
    <phoneticPr fontId="2" type="noConversion"/>
  </si>
  <si>
    <t>交通安全宣導措施活動：舞臺及音響以配合款支應</t>
    <phoneticPr fontId="2" type="noConversion"/>
  </si>
  <si>
    <t>1.校安知能宣導與訓練：舞臺及音響以配合款支應
2.校安研習系列活動2：燈光及音響以配合款支應</t>
    <phoneticPr fontId="2" type="noConversion"/>
  </si>
  <si>
    <t>防災逃生疏散實況演練指揮所搭設：帳篷及桌椅補助款支應</t>
    <phoneticPr fontId="2" type="noConversion"/>
  </si>
  <si>
    <t>強化導師輔導學生因感情分手、自傷處置及學生涉法事務之處理：邀請執業律師、醫師或心理師辦理講座，以教師教學及學生違法事件分析、學生自傷事件防範或校園過度追求造成之困擾，提供相關知能研習，強化導師輔導成效。舉辦1場講座，計邀請各系導師出席參與研習，所需經費共計8,000元(含講座鐘點費、膳費、印刷費、雜支等)。</t>
    <phoneticPr fontId="2" type="noConversion"/>
  </si>
  <si>
    <t>獎金、獎品限以配合款支應</t>
    <phoneticPr fontId="2" type="noConversion"/>
  </si>
  <si>
    <t>於每學年度第1學期辦理學輔人員專業知能研習，包含行政法規實務探討、行政文書作業、輔導服務專業知能及諮商輔導等主題，以提升學務人員依法行政，提升服務品質。計約80人次出席，所需經費約1萬1,500元（含講座鐘點費、膳費、印刷費、雜支等）。</t>
    <phoneticPr fontId="2" type="noConversion"/>
  </si>
  <si>
    <t>1.全校教職員生有關民刑法法律諮詢計46件。
2.全校師生每場參與人數約100人；新生家長座談會約500人。
3.全校學生計約200人次。
4.全校學生計約200人次。
5.以原住民學生為主，全校學生皆可參加，1場次預計30人次。
6.全校教職員工生計約100人參與。
7.全校學生計約500人次。</t>
    <phoneticPr fontId="2" type="noConversion"/>
  </si>
  <si>
    <t>宣教學校約90人參加。</t>
    <phoneticPr fontId="2" type="noConversion"/>
  </si>
  <si>
    <t>為加強學生災害防範及應變能力，於體育館1F社辦廣場舉辦學生社團幹部消防與防災講習暨演練，邀請新北市淡水消防分隊指導，課程內容包括災害預防課程、滅火器操作、消防栓射水、煙霧體驗及CPR操作練習。預算約3萬元(含講座鐘點費、活動費、膳宿費等)。</t>
  </si>
  <si>
    <t>7.宿舍環境與安全管理(住)</t>
    <phoneticPr fontId="2" type="noConversion"/>
  </si>
  <si>
    <t>8.學生宿舍防火防災演練(住)</t>
    <phoneticPr fontId="2" type="noConversion"/>
  </si>
  <si>
    <t>6.社團學生急救訓練或其他緊急事件應變訓練施(課)</t>
    <phoneticPr fontId="2" type="noConversion"/>
  </si>
  <si>
    <t>學生約3,000人。</t>
  </si>
  <si>
    <t>學生及社團幹部計2,000人。</t>
  </si>
  <si>
    <t>學生約600人。</t>
  </si>
  <si>
    <t>學生約2,000人次。</t>
  </si>
  <si>
    <t>學生約5,000人。</t>
  </si>
  <si>
    <t>學生約500人。</t>
  </si>
  <si>
    <t>師長、社團負責人計250人。</t>
  </si>
  <si>
    <t>學生約3,000人次。</t>
  </si>
  <si>
    <t>1.全校學生遴選出優秀青年共15位。
2.全校學生。</t>
    <phoneticPr fontId="2" type="noConversion"/>
  </si>
  <si>
    <t>4.推廣服務學習精神，辦理學生參與服務學習相關活動(課)</t>
    <phoneticPr fontId="2" type="noConversion"/>
  </si>
  <si>
    <t>學生約1,500人次。</t>
  </si>
  <si>
    <t>社團成員約1,000人，服務3,000人次。</t>
  </si>
  <si>
    <t>社團指導老師、學生計250人次。</t>
  </si>
  <si>
    <t>學務人員5人及社團幹部20人。</t>
  </si>
  <si>
    <t>1.職涯密碼解析(諮)</t>
    <phoneticPr fontId="2" type="noConversion"/>
  </si>
  <si>
    <t>辦理主題特色活動，諸如讀書會、電影欣賞會、分享會、演講、談話會和手作體驗活動等所需費用，如：講座鐘點、場布、文宣品、印刷、膳費等。</t>
    <phoneticPr fontId="2" type="noConversion"/>
  </si>
  <si>
    <r>
      <t>2.</t>
    </r>
    <r>
      <rPr>
        <sz val="11"/>
        <rFont val="標楷體"/>
        <family val="4"/>
        <charset val="136"/>
      </rPr>
      <t>心理健康</t>
    </r>
    <r>
      <rPr>
        <sz val="11"/>
        <rFont val="Times New Roman"/>
        <family val="1"/>
      </rPr>
      <t>e</t>
    </r>
    <r>
      <rPr>
        <sz val="11"/>
        <rFont val="標楷體"/>
        <family val="4"/>
        <charset val="136"/>
      </rPr>
      <t>化諮詢</t>
    </r>
    <r>
      <rPr>
        <sz val="11"/>
        <rFont val="Times New Roman"/>
        <family val="1"/>
      </rPr>
      <t>(</t>
    </r>
    <r>
      <rPr>
        <sz val="11"/>
        <rFont val="標楷體"/>
        <family val="4"/>
        <charset val="136"/>
      </rPr>
      <t>諮</t>
    </r>
    <r>
      <rPr>
        <sz val="11"/>
        <rFont val="Times New Roman"/>
        <family val="1"/>
      </rPr>
      <t>)</t>
    </r>
    <phoneticPr fontId="2" type="noConversion"/>
  </si>
  <si>
    <t xml:space="preserve">各學院導師、院系教官及助理計約1,200人次。
</t>
    <phoneticPr fontId="2" type="noConversion"/>
  </si>
  <si>
    <t xml:space="preserve">1.交通安全巡查暨教育輔導措施(生)      </t>
    <phoneticPr fontId="2" type="noConversion"/>
  </si>
  <si>
    <t>1.全校師生約計服務35人次
2.全校師生約計服務2200人次</t>
    <phoneticPr fontId="2" type="noConversion"/>
  </si>
  <si>
    <t>1.校安知能宣導與訓練：每學年辦理校園安全宣導活動1場次，參加對象為全校師生，所需經費3萬元。
2.校安研習系列活動1：健康安全校園種子培訓研習，每學年第1學期辦理1場次，參加對象為大一新生安全股長(每班1人)，約需4萬元(含講座鐘點費、膳費、印刷費、雜支等)。
3.校安研習系列活動2：新生入學安全教育研習，每學年第1學期辦理4場次，參加對象為全體大一新生約6,000人，將邀請「交通安全教育」講師宣講，並搭配行動劇演出，強化學生對交通安全的觀念，所需經費約7萬元(含講師費、印刷費、燈光及音響租用、雜支等)。</t>
    <phoneticPr fontId="2" type="noConversion"/>
  </si>
  <si>
    <t>1.全校師生約300人
2.全校大一各班安全股長約計100人
3.大一新生約6,000人</t>
    <phoneticPr fontId="2" type="noConversion"/>
  </si>
  <si>
    <t xml:space="preserve">4.防火防災演訓(生)   </t>
    <phoneticPr fontId="2" type="noConversion"/>
  </si>
  <si>
    <t>全校師生約3,000人次</t>
    <phoneticPr fontId="2" type="noConversion"/>
  </si>
  <si>
    <t>1.全校師生約3100人次
2.全校師生約2,200人次參加</t>
    <phoneticPr fontId="2" type="noConversion"/>
  </si>
  <si>
    <t xml:space="preserve">年度特優、優良導師各7位，共14位 </t>
    <phoneticPr fontId="2" type="noConversion"/>
  </si>
  <si>
    <t>本校導師約60人</t>
    <phoneticPr fontId="2" type="noConversion"/>
  </si>
  <si>
    <t>1.全校班代表約400人次
2.全校教官及班代表預估400人
3.全校原民生預計160人</t>
    <phoneticPr fontId="2" type="noConversion"/>
  </si>
  <si>
    <t>1.全校教職員生約200人
2.參與師生共計50人
3.全校師生共計60人次</t>
    <phoneticPr fontId="2" type="noConversion"/>
  </si>
  <si>
    <t>社區中小學交通安全宣教：規畫到社區中小學宣導交通安全，對象為該校教職員生，參與人次預計90人次，所需經費計9,000元(含運費、保險、獎品、印刷費、膳費、雜支等)。</t>
    <phoneticPr fontId="2" type="noConversion"/>
  </si>
  <si>
    <t>學務處、軍訓室全體約80人。</t>
    <phoneticPr fontId="2" type="noConversion"/>
  </si>
  <si>
    <t>辦理跨平台整合性活動，以學生為本位邀請醫療、輔導、教育、社工、家長等不同系統的重要人員共同商討與意見分享，目的在協助學生能獲得更全面性與系統性的幫助，同時也可讓不同系統內的人員更可以了解到如何跨單位的互助互利。預計辦理約 8-10場(經費包含講座鐘點費、雇主補充保費、講座宣導海報、稿費、教材教具、活動費、雜支等)</t>
  </si>
  <si>
    <t>講座預計每場40-50人，共計約500 人。</t>
  </si>
  <si>
    <t>2.健康飲食宣導活動(衛)</t>
  </si>
  <si>
    <t>近年開始重視食品安全及良好的飲食習慣，為建立健康營養及良好體位，規劃健康飲食知能工作坊落實健康飲食教育。預計辦理約2場(經費包含講座鐘點費、雇主補充保費、講師餐費、講座宣導海報、雜支等)</t>
  </si>
  <si>
    <t>工作坊預計每場20-40人，共計約80人。</t>
  </si>
  <si>
    <t>骨密度檢測師生約300人次</t>
  </si>
  <si>
    <t>為利境外生瞭解台灣特殊佳節文化，規劃辦理台灣節慶活動：端午節、中秋節及冬至聯歡。。</t>
    <phoneticPr fontId="2" type="noConversion"/>
  </si>
  <si>
    <t>境外生約750人次。</t>
    <phoneticPr fontId="2" type="noConversion"/>
  </si>
  <si>
    <t>境外生約240人次。</t>
    <phoneticPr fontId="2" type="noConversion"/>
  </si>
  <si>
    <t>為讓境外生持續深入探索台灣風情，規劃辦理春季文化之旅(1日行)及秋季文化之旅(2日行)(含遊覽車資、膳費、導覽費、保險費、各項雜支等。</t>
    <phoneticPr fontId="2" type="noConversion"/>
  </si>
  <si>
    <r>
      <rPr>
        <sz val="11"/>
        <rFont val="標楷體"/>
        <family val="4"/>
      </rPr>
      <t xml:space="preserve">以多元宣傳管道製作海報、廁所文宣等進行推廣活動，如：
</t>
    </r>
    <r>
      <rPr>
        <sz val="11"/>
        <rFont val="Times New Roman"/>
        <family val="1"/>
      </rPr>
      <t>1.</t>
    </r>
    <r>
      <rPr>
        <sz val="11"/>
        <rFont val="標楷體"/>
        <family val="4"/>
      </rPr>
      <t xml:space="preserve">利用校園電子看板、淡江大學首頁、諮輔組網頁、全校學生電子信箱等，推廣「心理健康操」網路諮詢信箱；
</t>
    </r>
    <r>
      <rPr>
        <sz val="11"/>
        <rFont val="Times New Roman"/>
        <family val="1"/>
      </rPr>
      <t>2.</t>
    </r>
    <r>
      <rPr>
        <sz val="11"/>
        <rFont val="標楷體"/>
        <family val="4"/>
      </rPr>
      <t xml:space="preserve">辦理網路諮詢信箱之主題推廣活動，鼓勵學生認識與使用信箱；
</t>
    </r>
    <r>
      <rPr>
        <sz val="11"/>
        <rFont val="Times New Roman"/>
        <family val="1"/>
      </rPr>
      <t>3.</t>
    </r>
    <r>
      <rPr>
        <sz val="11"/>
        <rFont val="標楷體"/>
        <family val="4"/>
      </rPr>
      <t>每月進行海報文宣、廁所文宣，預計共</t>
    </r>
    <r>
      <rPr>
        <sz val="11"/>
        <rFont val="Times New Roman"/>
        <family val="1"/>
      </rPr>
      <t>6</t>
    </r>
    <r>
      <rPr>
        <sz val="11"/>
        <rFont val="標楷體"/>
        <family val="4"/>
      </rPr>
      <t xml:space="preserve">款宣傳；
</t>
    </r>
    <r>
      <rPr>
        <sz val="11"/>
        <rFont val="Times New Roman"/>
        <family val="1"/>
      </rPr>
      <t>4.</t>
    </r>
    <r>
      <rPr>
        <sz val="11"/>
        <rFont val="標楷體"/>
        <family val="4"/>
      </rPr>
      <t>印製</t>
    </r>
    <r>
      <rPr>
        <sz val="11"/>
        <rFont val="Times New Roman"/>
        <family val="1"/>
      </rPr>
      <t>e</t>
    </r>
    <r>
      <rPr>
        <sz val="11"/>
        <rFont val="標楷體"/>
        <family val="4"/>
      </rPr>
      <t>化諮詢小卡，宣導網路諮詢信箱及相關資訊，發放大一新生。經費預估約需</t>
    </r>
    <r>
      <rPr>
        <sz val="11"/>
        <rFont val="Times New Roman"/>
        <family val="1"/>
      </rPr>
      <t>4</t>
    </r>
    <r>
      <rPr>
        <sz val="11"/>
        <rFont val="標楷體"/>
        <family val="4"/>
      </rPr>
      <t>萬</t>
    </r>
    <r>
      <rPr>
        <sz val="11"/>
        <rFont val="Times New Roman"/>
        <family val="1"/>
      </rPr>
      <t>5,000</t>
    </r>
    <r>
      <rPr>
        <sz val="11"/>
        <rFont val="標楷體"/>
        <family val="4"/>
      </rPr>
      <t>元</t>
    </r>
    <r>
      <rPr>
        <sz val="11"/>
        <rFont val="Times New Roman"/>
        <family val="1"/>
      </rPr>
      <t>(</t>
    </r>
    <r>
      <rPr>
        <sz val="11"/>
        <rFont val="標楷體"/>
        <family val="4"/>
      </rPr>
      <t>含講座鐘點費、補充保費、印製費、活動費、教材教具、稿費、雜支等</t>
    </r>
    <r>
      <rPr>
        <sz val="11"/>
        <rFont val="Times New Roman"/>
        <family val="1"/>
      </rPr>
      <t>)</t>
    </r>
    <r>
      <rPr>
        <sz val="11"/>
        <rFont val="標楷體"/>
        <family val="4"/>
      </rPr>
      <t>。</t>
    </r>
    <phoneticPr fontId="9" type="noConversion"/>
  </si>
  <si>
    <r>
      <rPr>
        <sz val="11"/>
        <rFont val="標楷體"/>
        <family val="4"/>
        <charset val="136"/>
      </rPr>
      <t xml:space="preserve">透過各種藝術形式，舉凡音樂、戲劇、創作等媒介進入校園協助學生透過藝術紓解內在壓力，表達自我，傳達情感，除增進正向思考外，亦能打斷網路沉迷，發展多元興趣。
預計辦理：
</t>
    </r>
    <r>
      <rPr>
        <sz val="11"/>
        <rFont val="Times New Roman"/>
        <family val="1"/>
      </rPr>
      <t>1.</t>
    </r>
    <r>
      <rPr>
        <sz val="11"/>
        <rFont val="標楷體"/>
        <family val="4"/>
        <charset val="136"/>
      </rPr>
      <t xml:space="preserve">「藝心鄉」擺攤推廣宣導。
</t>
    </r>
    <r>
      <rPr>
        <sz val="11"/>
        <rFont val="Times New Roman"/>
        <family val="1"/>
      </rPr>
      <t>2.</t>
    </r>
    <r>
      <rPr>
        <sz val="11"/>
        <rFont val="標楷體"/>
        <family val="4"/>
        <charset val="136"/>
      </rPr>
      <t>辦理「跳脫網路擁抱藝術」推廣講座</t>
    </r>
    <r>
      <rPr>
        <sz val="11"/>
        <rFont val="Times New Roman"/>
        <family val="1"/>
      </rPr>
      <t>4-6</t>
    </r>
    <r>
      <rPr>
        <sz val="11"/>
        <rFont val="標楷體"/>
        <family val="4"/>
        <charset val="136"/>
      </rPr>
      <t xml:space="preserve">場次。
</t>
    </r>
    <r>
      <rPr>
        <sz val="11"/>
        <rFont val="Times New Roman"/>
        <family val="1"/>
      </rPr>
      <t>3.</t>
    </r>
    <r>
      <rPr>
        <sz val="11"/>
        <rFont val="標楷體"/>
        <family val="4"/>
        <charset val="136"/>
      </rPr>
      <t>辦理「開放畫室」工作坊</t>
    </r>
    <r>
      <rPr>
        <sz val="11"/>
        <rFont val="Times New Roman"/>
        <family val="1"/>
      </rPr>
      <t>6-8</t>
    </r>
    <r>
      <rPr>
        <sz val="11"/>
        <rFont val="標楷體"/>
        <family val="4"/>
        <charset val="136"/>
      </rPr>
      <t>場次。</t>
    </r>
    <r>
      <rPr>
        <sz val="11"/>
        <rFont val="Times New Roman"/>
        <family val="1"/>
      </rPr>
      <t xml:space="preserve">
4.</t>
    </r>
    <r>
      <rPr>
        <sz val="11"/>
        <rFont val="標楷體"/>
        <family val="4"/>
        <charset val="136"/>
      </rPr>
      <t xml:space="preserve">辦理「放下手機聽我唱歌幾分鐘」駐唱音樂講座。
</t>
    </r>
    <r>
      <rPr>
        <sz val="11"/>
        <rFont val="Times New Roman"/>
        <family val="1"/>
      </rPr>
      <t>5.</t>
    </r>
    <r>
      <rPr>
        <sz val="11"/>
        <rFont val="標楷體"/>
        <family val="4"/>
        <charset val="136"/>
      </rPr>
      <t>辦理「藝心鄉帶劇場進校園」演出計畫</t>
    </r>
    <r>
      <rPr>
        <sz val="11"/>
        <rFont val="Times New Roman"/>
        <family val="1"/>
      </rPr>
      <t>1-2</t>
    </r>
    <r>
      <rPr>
        <sz val="11"/>
        <rFont val="標楷體"/>
        <family val="4"/>
        <charset val="136"/>
      </rPr>
      <t xml:space="preserve">場次。
</t>
    </r>
    <r>
      <rPr>
        <sz val="11"/>
        <rFont val="Times New Roman"/>
        <family val="1"/>
      </rPr>
      <t>6.</t>
    </r>
    <r>
      <rPr>
        <sz val="11"/>
        <rFont val="標楷體"/>
        <family val="4"/>
        <charset val="136"/>
      </rPr>
      <t xml:space="preserve">全校性「藝心鄉癒療親計畫」文宣宣導，含海報、廁所文宣、電子看板及寄送電子信件；
</t>
    </r>
    <r>
      <rPr>
        <sz val="11"/>
        <rFont val="Times New Roman"/>
        <family val="1"/>
      </rPr>
      <t>7.</t>
    </r>
    <r>
      <rPr>
        <sz val="11"/>
        <rFont val="標楷體"/>
        <family val="4"/>
        <charset val="136"/>
      </rPr>
      <t>製作「藝心鄉」相關活動教材，以利同學參與活動。
經費預估約需</t>
    </r>
    <r>
      <rPr>
        <sz val="11"/>
        <rFont val="Times New Roman"/>
        <family val="1"/>
      </rPr>
      <t>8</t>
    </r>
    <r>
      <rPr>
        <sz val="11"/>
        <rFont val="標楷體"/>
        <family val="4"/>
        <charset val="136"/>
      </rPr>
      <t>萬元</t>
    </r>
    <r>
      <rPr>
        <sz val="11"/>
        <rFont val="Times New Roman"/>
        <family val="1"/>
      </rPr>
      <t>(</t>
    </r>
    <r>
      <rPr>
        <sz val="11"/>
        <rFont val="標楷體"/>
        <family val="4"/>
        <charset val="136"/>
      </rPr>
      <t>含講座鐘點費、補充保費、印製費、活動費、教材教具、稿費、雜支等</t>
    </r>
    <r>
      <rPr>
        <sz val="11"/>
        <rFont val="Times New Roman"/>
        <family val="1"/>
      </rPr>
      <t>)</t>
    </r>
    <phoneticPr fontId="9" type="noConversion"/>
  </si>
  <si>
    <r>
      <rPr>
        <sz val="11"/>
        <rFont val="標楷體"/>
        <family val="4"/>
      </rPr>
      <t>陪同本校心理、精神疾患、憂鬱症等學生至社區相關醫療機構診治，並與精神科醫師商討協助學生與慰問關懷等相關事宜。預估陪同約</t>
    </r>
    <r>
      <rPr>
        <sz val="11"/>
        <rFont val="Times New Roman"/>
        <family val="1"/>
      </rPr>
      <t>90</t>
    </r>
    <r>
      <rPr>
        <sz val="11"/>
        <rFont val="標楷體"/>
        <family val="4"/>
      </rPr>
      <t>次及慰問關懷</t>
    </r>
    <r>
      <rPr>
        <sz val="11"/>
        <rFont val="Times New Roman"/>
        <family val="1"/>
      </rPr>
      <t>10</t>
    </r>
    <r>
      <rPr>
        <sz val="11"/>
        <rFont val="標楷體"/>
        <family val="4"/>
      </rPr>
      <t>次。
經費預估約</t>
    </r>
    <r>
      <rPr>
        <sz val="11"/>
        <rFont val="Times New Roman"/>
        <family val="1"/>
      </rPr>
      <t>2</t>
    </r>
    <r>
      <rPr>
        <sz val="11"/>
        <rFont val="標楷體"/>
        <family val="4"/>
      </rPr>
      <t>萬</t>
    </r>
    <r>
      <rPr>
        <sz val="11"/>
        <rFont val="Times New Roman"/>
        <family val="1"/>
      </rPr>
      <t>5,000</t>
    </r>
    <r>
      <rPr>
        <sz val="11"/>
        <rFont val="標楷體"/>
        <family val="4"/>
      </rPr>
      <t>元</t>
    </r>
    <r>
      <rPr>
        <sz val="11"/>
        <rFont val="Times New Roman"/>
        <family val="1"/>
      </rPr>
      <t>(</t>
    </r>
    <r>
      <rPr>
        <sz val="11"/>
        <rFont val="標楷體"/>
        <family val="4"/>
      </rPr>
      <t>含交通費、慰問品、印製費、活動費、雜支等相關費用</t>
    </r>
    <r>
      <rPr>
        <sz val="11"/>
        <rFont val="Times New Roman"/>
        <family val="1"/>
      </rPr>
      <t>)</t>
    </r>
    <r>
      <rPr>
        <sz val="11"/>
        <rFont val="標楷體"/>
        <family val="4"/>
      </rPr>
      <t>。</t>
    </r>
    <phoneticPr fontId="9" type="noConversion"/>
  </si>
  <si>
    <r>
      <rPr>
        <sz val="11"/>
        <rFont val="標楷體"/>
        <family val="4"/>
      </rPr>
      <t xml:space="preserve">為促進學生心理健康，協助學生辨識壓力，培養多元且有效的紓壓管道，並增進師生對憂鬱及自殺防治的相關知能，進而預防自傷危機的產生。預計辦理：
</t>
    </r>
    <r>
      <rPr>
        <sz val="11"/>
        <rFont val="Times New Roman"/>
        <family val="1"/>
      </rPr>
      <t>1.</t>
    </r>
    <r>
      <rPr>
        <sz val="11"/>
        <rFont val="標楷體"/>
        <family val="4"/>
      </rPr>
      <t>專題演講</t>
    </r>
    <r>
      <rPr>
        <sz val="11"/>
        <rFont val="Times New Roman"/>
        <family val="1"/>
      </rPr>
      <t>1~2</t>
    </r>
    <r>
      <rPr>
        <sz val="11"/>
        <rFont val="標楷體"/>
        <family val="4"/>
      </rPr>
      <t xml:space="preserve">場；
</t>
    </r>
    <r>
      <rPr>
        <sz val="11"/>
        <rFont val="Times New Roman"/>
        <family val="1"/>
      </rPr>
      <t>2.</t>
    </r>
    <r>
      <rPr>
        <sz val="11"/>
        <rFont val="標楷體"/>
        <family val="4"/>
      </rPr>
      <t>紓壓工作坊及活動</t>
    </r>
    <r>
      <rPr>
        <sz val="11"/>
        <rFont val="Times New Roman"/>
        <family val="1"/>
      </rPr>
      <t>1~2</t>
    </r>
    <r>
      <rPr>
        <sz val="11"/>
        <rFont val="標楷體"/>
        <family val="4"/>
      </rPr>
      <t>場，每場預計</t>
    </r>
    <r>
      <rPr>
        <sz val="11"/>
        <rFont val="Times New Roman"/>
        <family val="1"/>
      </rPr>
      <t>2~4</t>
    </r>
    <r>
      <rPr>
        <sz val="11"/>
        <rFont val="標楷體"/>
        <family val="4"/>
      </rPr>
      <t xml:space="preserve">小時；
</t>
    </r>
    <r>
      <rPr>
        <sz val="11"/>
        <rFont val="Times New Roman"/>
        <family val="1"/>
      </rPr>
      <t>3.</t>
    </r>
    <r>
      <rPr>
        <sz val="11"/>
        <rFont val="標楷體"/>
        <family val="4"/>
      </rPr>
      <t>辦理心衛諮詢站</t>
    </r>
    <r>
      <rPr>
        <sz val="11"/>
        <rFont val="Times New Roman"/>
        <family val="1"/>
      </rPr>
      <t xml:space="preserve"> 80</t>
    </r>
    <r>
      <rPr>
        <sz val="11"/>
        <rFont val="標楷體"/>
        <family val="4"/>
      </rPr>
      <t xml:space="preserve">人次；
</t>
    </r>
    <r>
      <rPr>
        <sz val="11"/>
        <rFont val="Times New Roman"/>
        <family val="1"/>
      </rPr>
      <t>4.</t>
    </r>
    <r>
      <rPr>
        <sz val="11"/>
        <rFont val="標楷體"/>
        <family val="4"/>
      </rPr>
      <t xml:space="preserve">利用海報、電子看板、廁所文宣、電子信箱、淡江時報等多元管道針對全校性進行文宣宣導；
</t>
    </r>
    <r>
      <rPr>
        <sz val="11"/>
        <rFont val="Times New Roman"/>
        <family val="1"/>
      </rPr>
      <t>5.</t>
    </r>
    <r>
      <rPr>
        <sz val="11"/>
        <rFont val="標楷體"/>
        <family val="4"/>
      </rPr>
      <t>利用活動媒材提升學生對校內外求助管道的認識與了解。
經費預估約需</t>
    </r>
    <r>
      <rPr>
        <sz val="11"/>
        <rFont val="Times New Roman"/>
        <family val="1"/>
      </rPr>
      <t>7</t>
    </r>
    <r>
      <rPr>
        <sz val="11"/>
        <rFont val="標楷體"/>
        <family val="4"/>
      </rPr>
      <t>萬</t>
    </r>
    <r>
      <rPr>
        <sz val="11"/>
        <rFont val="Times New Roman"/>
        <family val="1"/>
      </rPr>
      <t>8,000</t>
    </r>
    <r>
      <rPr>
        <sz val="11"/>
        <rFont val="標楷體"/>
        <family val="4"/>
      </rPr>
      <t>元</t>
    </r>
    <r>
      <rPr>
        <sz val="11"/>
        <rFont val="Times New Roman"/>
        <family val="1"/>
      </rPr>
      <t>(</t>
    </r>
    <r>
      <rPr>
        <sz val="11"/>
        <rFont val="標楷體"/>
        <family val="4"/>
      </rPr>
      <t>含講座鐘點費、補充保費、印製費、活動費、教材教具、稿費、雜支等</t>
    </r>
    <r>
      <rPr>
        <sz val="11"/>
        <rFont val="Times New Roman"/>
        <family val="1"/>
      </rPr>
      <t>)</t>
    </r>
    <phoneticPr fontId="9" type="noConversion"/>
  </si>
  <si>
    <r>
      <rPr>
        <sz val="11"/>
        <rFont val="標楷體"/>
        <family val="4"/>
      </rPr>
      <t xml:space="preserve">幫助學生與其原生家庭的連結，找尋過去賦予自己跟現在賦予自己的生命的意義，尊重自己生命價值，更認識自己，豐富自人生命：
</t>
    </r>
    <r>
      <rPr>
        <sz val="11"/>
        <rFont val="Times New Roman"/>
        <family val="1"/>
      </rPr>
      <t>1.</t>
    </r>
    <r>
      <rPr>
        <sz val="11"/>
        <rFont val="標楷體"/>
        <family val="4"/>
      </rPr>
      <t>專題講座</t>
    </r>
    <r>
      <rPr>
        <sz val="11"/>
        <rFont val="Times New Roman"/>
        <family val="1"/>
      </rPr>
      <t>6-8</t>
    </r>
    <r>
      <rPr>
        <sz val="11"/>
        <rFont val="標楷體"/>
        <family val="4"/>
      </rPr>
      <t xml:space="preserve">場次。
</t>
    </r>
    <r>
      <rPr>
        <sz val="11"/>
        <rFont val="Times New Roman"/>
        <family val="1"/>
      </rPr>
      <t>2.</t>
    </r>
    <r>
      <rPr>
        <sz val="11"/>
        <rFont val="標楷體"/>
        <family val="4"/>
      </rPr>
      <t>辦理擺攤活動</t>
    </r>
    <r>
      <rPr>
        <sz val="11"/>
        <rFont val="Times New Roman"/>
        <family val="1"/>
      </rPr>
      <t>3</t>
    </r>
    <r>
      <rPr>
        <sz val="11"/>
        <rFont val="標楷體"/>
        <family val="4"/>
      </rPr>
      <t xml:space="preserve">天。
</t>
    </r>
    <r>
      <rPr>
        <sz val="11"/>
        <rFont val="Times New Roman"/>
        <family val="1"/>
      </rPr>
      <t>3.</t>
    </r>
    <r>
      <rPr>
        <sz val="11"/>
        <rFont val="標楷體"/>
        <family val="4"/>
      </rPr>
      <t xml:space="preserve">舉辦分享會、體驗活動等相關活動；
</t>
    </r>
    <r>
      <rPr>
        <sz val="11"/>
        <rFont val="Times New Roman"/>
        <family val="1"/>
      </rPr>
      <t>4.</t>
    </r>
    <r>
      <rPr>
        <sz val="11"/>
        <rFont val="標楷體"/>
        <family val="4"/>
      </rPr>
      <t xml:space="preserve">印製相關活動教材，以利學生參與活動。
</t>
    </r>
    <r>
      <rPr>
        <sz val="11"/>
        <rFont val="Times New Roman"/>
        <family val="1"/>
      </rPr>
      <t>5.</t>
    </r>
    <r>
      <rPr>
        <sz val="11"/>
        <rFont val="標楷體"/>
        <family val="4"/>
      </rPr>
      <t>藉由多元管道進行相關宣傳，如：印刷海報、廁所文宣、撰寫生命教育相關文章，寄發至全校師生。
經費預估約需</t>
    </r>
    <r>
      <rPr>
        <sz val="11"/>
        <rFont val="Times New Roman"/>
        <family val="1"/>
      </rPr>
      <t>6</t>
    </r>
    <r>
      <rPr>
        <sz val="11"/>
        <rFont val="標楷體"/>
        <family val="4"/>
      </rPr>
      <t>萬</t>
    </r>
    <r>
      <rPr>
        <sz val="11"/>
        <rFont val="Times New Roman"/>
        <family val="1"/>
      </rPr>
      <t>3,000</t>
    </r>
    <r>
      <rPr>
        <sz val="11"/>
        <rFont val="標楷體"/>
        <family val="4"/>
      </rPr>
      <t>元</t>
    </r>
    <r>
      <rPr>
        <sz val="11"/>
        <rFont val="Times New Roman"/>
        <family val="1"/>
      </rPr>
      <t>(</t>
    </r>
    <r>
      <rPr>
        <sz val="11"/>
        <rFont val="標楷體"/>
        <family val="4"/>
      </rPr>
      <t>含講座鐘點費、補充保費、印製費、活動費、教材教具、稿費、雜支等</t>
    </r>
    <r>
      <rPr>
        <sz val="11"/>
        <rFont val="Times New Roman"/>
        <family val="1"/>
      </rPr>
      <t>)</t>
    </r>
    <phoneticPr fontId="9" type="noConversion"/>
  </si>
  <si>
    <r>
      <rPr>
        <sz val="11"/>
        <rFont val="標楷體"/>
        <family val="4"/>
      </rPr>
      <t xml:space="preserve">為增進學生與伴侶族群關係中的滋養成份，學習以正向積極態度經營自我情感關係，預防親密關係危機。預計辦理：
</t>
    </r>
    <r>
      <rPr>
        <sz val="11"/>
        <rFont val="Times New Roman"/>
        <family val="1"/>
      </rPr>
      <t>1.</t>
    </r>
    <r>
      <rPr>
        <sz val="11"/>
        <rFont val="標楷體"/>
        <family val="4"/>
      </rPr>
      <t>辦理情感教育主題推廣活動</t>
    </r>
    <r>
      <rPr>
        <sz val="11"/>
        <rFont val="Times New Roman"/>
        <family val="1"/>
      </rPr>
      <t>3~5</t>
    </r>
    <r>
      <rPr>
        <sz val="11"/>
        <rFont val="標楷體"/>
        <family val="4"/>
      </rPr>
      <t xml:space="preserve">天；
</t>
    </r>
    <r>
      <rPr>
        <sz val="11"/>
        <rFont val="Times New Roman"/>
        <family val="1"/>
      </rPr>
      <t>2.</t>
    </r>
    <r>
      <rPr>
        <sz val="11"/>
        <rFont val="標楷體"/>
        <family val="4"/>
      </rPr>
      <t>辦理情感教育主題講座</t>
    </r>
    <r>
      <rPr>
        <sz val="11"/>
        <rFont val="Times New Roman"/>
        <family val="1"/>
      </rPr>
      <t>1~2</t>
    </r>
    <r>
      <rPr>
        <sz val="11"/>
        <rFont val="標楷體"/>
        <family val="4"/>
      </rPr>
      <t xml:space="preserve">場；
</t>
    </r>
    <r>
      <rPr>
        <sz val="11"/>
        <rFont val="Times New Roman"/>
        <family val="1"/>
      </rPr>
      <t>3.</t>
    </r>
    <r>
      <rPr>
        <sz val="11"/>
        <rFont val="標楷體"/>
        <family val="4"/>
      </rPr>
      <t>舉辦伴侶諮商門診</t>
    </r>
    <r>
      <rPr>
        <sz val="11"/>
        <rFont val="Times New Roman"/>
        <family val="1"/>
      </rPr>
      <t>4~8</t>
    </r>
    <r>
      <rPr>
        <sz val="11"/>
        <rFont val="標楷體"/>
        <family val="4"/>
      </rPr>
      <t xml:space="preserve">場
</t>
    </r>
    <r>
      <rPr>
        <sz val="11"/>
        <rFont val="Times New Roman"/>
        <family val="1"/>
      </rPr>
      <t>4.</t>
    </r>
    <r>
      <rPr>
        <sz val="11"/>
        <rFont val="標楷體"/>
        <family val="4"/>
      </rPr>
      <t>製發情感教育相關活動教材、例行性海報及廁所文宣、情感教育主題文章之衛教宣導。
經費預估約需</t>
    </r>
    <r>
      <rPr>
        <sz val="11"/>
        <rFont val="Times New Roman"/>
        <family val="1"/>
      </rPr>
      <t>10</t>
    </r>
    <r>
      <rPr>
        <sz val="11"/>
        <rFont val="標楷體"/>
        <family val="4"/>
      </rPr>
      <t>萬</t>
    </r>
    <r>
      <rPr>
        <sz val="11"/>
        <rFont val="Times New Roman"/>
        <family val="1"/>
      </rPr>
      <t>5,000</t>
    </r>
    <r>
      <rPr>
        <sz val="11"/>
        <rFont val="標楷體"/>
        <family val="4"/>
      </rPr>
      <t>元</t>
    </r>
    <r>
      <rPr>
        <sz val="11"/>
        <rFont val="Times New Roman"/>
        <family val="1"/>
      </rPr>
      <t>(</t>
    </r>
    <r>
      <rPr>
        <sz val="11"/>
        <rFont val="標楷體"/>
        <family val="4"/>
      </rPr>
      <t>含講座鐘點費、補充保費、印製費、活動費、教材教具、稿費、雜支等</t>
    </r>
    <r>
      <rPr>
        <sz val="11"/>
        <rFont val="Times New Roman"/>
        <family val="1"/>
      </rPr>
      <t>)</t>
    </r>
    <phoneticPr fontId="9" type="noConversion"/>
  </si>
  <si>
    <r>
      <rPr>
        <sz val="11"/>
        <rFont val="標楷體"/>
        <family val="4"/>
      </rPr>
      <t xml:space="preserve">為提升學生性別平等意識及對多元文化之認識，並防治性騷擾、性侵害、性霸凌之發生。預計辦理：
</t>
    </r>
    <r>
      <rPr>
        <sz val="11"/>
        <rFont val="Times New Roman"/>
        <family val="1"/>
      </rPr>
      <t>1.</t>
    </r>
    <r>
      <rPr>
        <sz val="11"/>
        <rFont val="標楷體"/>
        <family val="4"/>
      </rPr>
      <t>辦理性別平等教育主題講座</t>
    </r>
    <r>
      <rPr>
        <sz val="11"/>
        <rFont val="Times New Roman"/>
        <family val="1"/>
      </rPr>
      <t>6~8</t>
    </r>
    <r>
      <rPr>
        <sz val="11"/>
        <rFont val="標楷體"/>
        <family val="4"/>
      </rPr>
      <t>場、辦理主題推廣活動</t>
    </r>
    <r>
      <rPr>
        <sz val="11"/>
        <rFont val="Times New Roman"/>
        <family val="1"/>
      </rPr>
      <t>4~6</t>
    </r>
    <r>
      <rPr>
        <sz val="11"/>
        <rFont val="標楷體"/>
        <family val="4"/>
      </rPr>
      <t xml:space="preserve">場等系列活動；
</t>
    </r>
    <r>
      <rPr>
        <sz val="11"/>
        <rFont val="Times New Roman"/>
        <family val="1"/>
      </rPr>
      <t>2.</t>
    </r>
    <r>
      <rPr>
        <sz val="11"/>
        <rFont val="標楷體"/>
        <family val="4"/>
      </rPr>
      <t>製發性別平等教育活動教材、海報及廁所文宣、性別平等教育主題文章之衛教宣導。
經費預估約需</t>
    </r>
    <r>
      <rPr>
        <sz val="11"/>
        <rFont val="Times New Roman"/>
        <family val="1"/>
      </rPr>
      <t>11</t>
    </r>
    <r>
      <rPr>
        <sz val="11"/>
        <rFont val="標楷體"/>
        <family val="4"/>
      </rPr>
      <t>萬</t>
    </r>
    <r>
      <rPr>
        <sz val="11"/>
        <rFont val="Times New Roman"/>
        <family val="1"/>
      </rPr>
      <t>2,000</t>
    </r>
    <r>
      <rPr>
        <sz val="11"/>
        <rFont val="標楷體"/>
        <family val="4"/>
      </rPr>
      <t>元</t>
    </r>
    <r>
      <rPr>
        <sz val="11"/>
        <rFont val="Times New Roman"/>
        <family val="1"/>
      </rPr>
      <t>(</t>
    </r>
    <r>
      <rPr>
        <sz val="11"/>
        <rFont val="標楷體"/>
        <family val="4"/>
      </rPr>
      <t>含講座鐘點費、補充保費、印製費、活動費、教材教具、稿費、雜支等</t>
    </r>
    <r>
      <rPr>
        <sz val="11"/>
        <rFont val="Times New Roman"/>
        <family val="1"/>
      </rPr>
      <t>)</t>
    </r>
    <phoneticPr fontId="9" type="noConversion"/>
  </si>
  <si>
    <r>
      <rPr>
        <sz val="11"/>
        <rFont val="標楷體"/>
        <family val="4"/>
      </rPr>
      <t xml:space="preserve">針對新生、轉學生的入學適應進行關懷，透過心理測驗篩選、辨識具潛在風險的學生，轉介相關輔導資源，增進心理健康意識。預計辦理：
</t>
    </r>
    <r>
      <rPr>
        <sz val="11"/>
        <rFont val="Times New Roman"/>
        <family val="1"/>
      </rPr>
      <t>1.</t>
    </r>
    <r>
      <rPr>
        <sz val="11"/>
        <rFont val="標楷體"/>
        <family val="4"/>
      </rPr>
      <t xml:space="preserve">「身心適應量表」班級心理測驗普測。
</t>
    </r>
    <r>
      <rPr>
        <sz val="11"/>
        <rFont val="Times New Roman"/>
        <family val="1"/>
      </rPr>
      <t>2.</t>
    </r>
    <r>
      <rPr>
        <sz val="11"/>
        <rFont val="標楷體"/>
        <family val="4"/>
      </rPr>
      <t>「身心適應」班級講座</t>
    </r>
    <r>
      <rPr>
        <sz val="11"/>
        <rFont val="Times New Roman"/>
        <family val="1"/>
      </rPr>
      <t>3-5</t>
    </r>
    <r>
      <rPr>
        <sz val="11"/>
        <rFont val="標楷體"/>
        <family val="4"/>
      </rPr>
      <t xml:space="preserve">場。
</t>
    </r>
    <r>
      <rPr>
        <sz val="11"/>
        <rFont val="Times New Roman"/>
        <family val="1"/>
      </rPr>
      <t>3.</t>
    </r>
    <r>
      <rPr>
        <sz val="11"/>
        <rFont val="標楷體"/>
        <family val="4"/>
      </rPr>
      <t xml:space="preserve">「身心適應」電話追訪工作。
</t>
    </r>
    <r>
      <rPr>
        <sz val="11"/>
        <rFont val="Times New Roman"/>
        <family val="1"/>
      </rPr>
      <t>4.</t>
    </r>
    <r>
      <rPr>
        <sz val="11"/>
        <rFont val="標楷體"/>
        <family val="4"/>
      </rPr>
      <t>「身心適應」團體或工作坊</t>
    </r>
    <r>
      <rPr>
        <sz val="11"/>
        <rFont val="Times New Roman"/>
        <family val="1"/>
      </rPr>
      <t>4-6</t>
    </r>
    <r>
      <rPr>
        <sz val="11"/>
        <rFont val="標楷體"/>
        <family val="4"/>
      </rPr>
      <t xml:space="preserve">場。
</t>
    </r>
    <r>
      <rPr>
        <sz val="11"/>
        <rFont val="Times New Roman"/>
        <family val="1"/>
      </rPr>
      <t>5.</t>
    </r>
    <r>
      <rPr>
        <sz val="11"/>
        <rFont val="標楷體"/>
        <family val="4"/>
      </rPr>
      <t xml:space="preserve">全校性「導生關懷」、「資源轉介」文宣宣導，含海報、廁所文宣、電子看板及寄送電子信件。
</t>
    </r>
    <r>
      <rPr>
        <sz val="11"/>
        <rFont val="Times New Roman"/>
        <family val="1"/>
      </rPr>
      <t>6.</t>
    </r>
    <r>
      <rPr>
        <sz val="11"/>
        <rFont val="標楷體"/>
        <family val="4"/>
      </rPr>
      <t>提供「身心適應」相關活動教材，以利學生參與活動，協助宣傳高關懷輔導活動。
經費預估約需</t>
    </r>
    <r>
      <rPr>
        <sz val="11"/>
        <rFont val="Times New Roman"/>
        <family val="1"/>
      </rPr>
      <t>7</t>
    </r>
    <r>
      <rPr>
        <sz val="11"/>
        <rFont val="標楷體"/>
        <family val="4"/>
      </rPr>
      <t>萬</t>
    </r>
    <r>
      <rPr>
        <sz val="11"/>
        <rFont val="Times New Roman"/>
        <family val="1"/>
      </rPr>
      <t>2,000</t>
    </r>
    <r>
      <rPr>
        <sz val="11"/>
        <rFont val="標楷體"/>
        <family val="4"/>
      </rPr>
      <t>元</t>
    </r>
    <r>
      <rPr>
        <sz val="11"/>
        <rFont val="Times New Roman"/>
        <family val="1"/>
      </rPr>
      <t>(</t>
    </r>
    <r>
      <rPr>
        <sz val="11"/>
        <rFont val="標楷體"/>
        <family val="4"/>
      </rPr>
      <t>含講座鐘點費、補充保費、印製費、活動費、教材教具、稿費、雜支等</t>
    </r>
    <r>
      <rPr>
        <sz val="11"/>
        <rFont val="Times New Roman"/>
        <family val="1"/>
      </rPr>
      <t>)</t>
    </r>
    <r>
      <rPr>
        <sz val="11"/>
        <rFont val="標楷體"/>
        <family val="4"/>
      </rPr>
      <t>。</t>
    </r>
    <phoneticPr fontId="9" type="noConversion"/>
  </si>
  <si>
    <t>2.求職健診(諮)</t>
    <phoneticPr fontId="2" type="noConversion"/>
  </si>
  <si>
    <r>
      <rPr>
        <sz val="11"/>
        <rFont val="標楷體"/>
        <family val="4"/>
      </rPr>
      <t>透過專業指導，配合求職需求，找出履歷的優劣勢，提供求職者最佳建議與改善方式，完整呈現專長與經歷，進而獲得理想工作機會，同時邀請業界有豐富經驗的人資顧問與同學進行團體與個別的面試教育，以協助學生面對實際的準備。
經費共需</t>
    </r>
    <r>
      <rPr>
        <sz val="11"/>
        <rFont val="Times New Roman"/>
        <family val="1"/>
      </rPr>
      <t>13</t>
    </r>
    <r>
      <rPr>
        <sz val="11"/>
        <rFont val="標楷體"/>
        <family val="4"/>
      </rPr>
      <t>萬</t>
    </r>
    <r>
      <rPr>
        <sz val="11"/>
        <rFont val="Times New Roman"/>
        <family val="1"/>
      </rPr>
      <t>3,500</t>
    </r>
    <r>
      <rPr>
        <sz val="11"/>
        <rFont val="標楷體"/>
        <family val="4"/>
      </rPr>
      <t>元</t>
    </r>
    <r>
      <rPr>
        <sz val="11"/>
        <rFont val="Times New Roman"/>
        <family val="1"/>
      </rPr>
      <t>(</t>
    </r>
    <r>
      <rPr>
        <sz val="11"/>
        <rFont val="標楷體"/>
        <family val="4"/>
      </rPr>
      <t>含講座鐘點費、補充保費、膳費、活動費、雜支等</t>
    </r>
    <r>
      <rPr>
        <sz val="11"/>
        <rFont val="Times New Roman"/>
        <family val="1"/>
      </rPr>
      <t>)</t>
    </r>
    <phoneticPr fontId="9" type="noConversion"/>
  </si>
  <si>
    <r>
      <rPr>
        <sz val="11"/>
        <rFont val="標楷體"/>
        <family val="4"/>
      </rPr>
      <t>聘請專業職涯諮商人員，將學生相關資料彙整後提供諮商師參閱，經面談得知目前遭遇之問題及困境、職涯準備、選擇及適應上所面臨之相關問題，建議如何去解決及面對。
經費共需</t>
    </r>
    <r>
      <rPr>
        <sz val="11"/>
        <rFont val="Times New Roman"/>
        <family val="1"/>
      </rPr>
      <t>12</t>
    </r>
    <r>
      <rPr>
        <sz val="11"/>
        <rFont val="標楷體"/>
        <family val="4"/>
      </rPr>
      <t>萬</t>
    </r>
    <r>
      <rPr>
        <sz val="11"/>
        <rFont val="Times New Roman"/>
        <family val="1"/>
      </rPr>
      <t>7,000</t>
    </r>
    <r>
      <rPr>
        <sz val="11"/>
        <rFont val="標楷體"/>
        <family val="4"/>
      </rPr>
      <t>元</t>
    </r>
    <r>
      <rPr>
        <sz val="11"/>
        <rFont val="Times New Roman"/>
        <family val="1"/>
      </rPr>
      <t>(</t>
    </r>
    <r>
      <rPr>
        <sz val="11"/>
        <rFont val="標楷體"/>
        <family val="4"/>
      </rPr>
      <t>含講座鐘點費、補充保費、印製費、膳費、活動費、雜支等</t>
    </r>
    <r>
      <rPr>
        <sz val="11"/>
        <rFont val="Times New Roman"/>
        <family val="1"/>
      </rPr>
      <t>)</t>
    </r>
    <phoneticPr fontId="9" type="noConversion"/>
  </si>
  <si>
    <r>
      <rPr>
        <sz val="11"/>
        <rFont val="標楷體"/>
        <family val="4"/>
      </rPr>
      <t>預計辦理時間：上半年，提供應屆畢業同學與求才廠商直接溝通，使同學在校時即可瞭解企業狀況與就業市場，增加就業機會。
經費共需</t>
    </r>
    <r>
      <rPr>
        <sz val="11"/>
        <rFont val="Times New Roman"/>
        <family val="1"/>
      </rPr>
      <t>15</t>
    </r>
    <r>
      <rPr>
        <sz val="11"/>
        <rFont val="標楷體"/>
        <family val="4"/>
      </rPr>
      <t>萬</t>
    </r>
    <r>
      <rPr>
        <sz val="11"/>
        <rFont val="Times New Roman"/>
        <family val="1"/>
      </rPr>
      <t>8,100</t>
    </r>
    <r>
      <rPr>
        <sz val="11"/>
        <rFont val="標楷體"/>
        <family val="4"/>
      </rPr>
      <t>元</t>
    </r>
    <r>
      <rPr>
        <sz val="11"/>
        <rFont val="Times New Roman"/>
        <family val="1"/>
      </rPr>
      <t>(</t>
    </r>
    <r>
      <rPr>
        <sz val="11"/>
        <rFont val="標楷體"/>
        <family val="4"/>
      </rPr>
      <t>含場地佈置費、印製費、膳費、雜支等</t>
    </r>
    <r>
      <rPr>
        <sz val="11"/>
        <rFont val="Times New Roman"/>
        <family val="1"/>
      </rPr>
      <t>)</t>
    </r>
  </si>
  <si>
    <r>
      <rPr>
        <sz val="11"/>
        <rFont val="標楷體"/>
        <family val="4"/>
      </rPr>
      <t xml:space="preserve">透過志工訓練課程幫助志工學習與自己相處增加對自我的信心，進而有餘力可以學習照顧他人，提供自己心力為淡水社區兒童做服務，加強與附近地區相關機構之互動、提升學生對社區關懷的情感，持續推廣本校學生投入社區兒童心理關懷服務，培育大學生助人利他、關懷社會以及同理心精神之培養。預計辦理：
</t>
    </r>
    <r>
      <rPr>
        <sz val="11"/>
        <rFont val="Times New Roman"/>
        <family val="1"/>
      </rPr>
      <t>1.</t>
    </r>
    <r>
      <rPr>
        <sz val="11"/>
        <rFont val="標楷體"/>
        <family val="4"/>
      </rPr>
      <t>志工訓練課程</t>
    </r>
    <r>
      <rPr>
        <sz val="11"/>
        <rFont val="Times New Roman"/>
        <family val="1"/>
      </rPr>
      <t>10-12</t>
    </r>
    <r>
      <rPr>
        <sz val="11"/>
        <rFont val="標楷體"/>
        <family val="4"/>
      </rPr>
      <t>次，每次約</t>
    </r>
    <r>
      <rPr>
        <sz val="11"/>
        <rFont val="Times New Roman"/>
        <family val="1"/>
      </rPr>
      <t>2</t>
    </r>
    <r>
      <rPr>
        <sz val="11"/>
        <rFont val="標楷體"/>
        <family val="4"/>
      </rPr>
      <t>小時；志工出隊醫院</t>
    </r>
    <r>
      <rPr>
        <sz val="11"/>
        <rFont val="Times New Roman"/>
        <family val="1"/>
      </rPr>
      <t>1</t>
    </r>
    <r>
      <rPr>
        <sz val="11"/>
        <rFont val="標楷體"/>
        <family val="4"/>
      </rPr>
      <t>次，和鄧公國小合作舉辦營隊</t>
    </r>
    <r>
      <rPr>
        <sz val="11"/>
        <rFont val="Times New Roman"/>
        <family val="1"/>
      </rPr>
      <t>1</t>
    </r>
    <r>
      <rPr>
        <sz val="11"/>
        <rFont val="標楷體"/>
        <family val="4"/>
      </rPr>
      <t>次，社區動物志工</t>
    </r>
    <r>
      <rPr>
        <sz val="11"/>
        <rFont val="Times New Roman"/>
        <family val="1"/>
      </rPr>
      <t>1</t>
    </r>
    <r>
      <rPr>
        <sz val="11"/>
        <rFont val="標楷體"/>
        <family val="4"/>
      </rPr>
      <t xml:space="preserve">次，出隊每次約半日，；
</t>
    </r>
    <r>
      <rPr>
        <sz val="11"/>
        <rFont val="Times New Roman"/>
        <family val="1"/>
      </rPr>
      <t>2.</t>
    </r>
    <r>
      <rPr>
        <sz val="11"/>
        <rFont val="標楷體"/>
        <family val="4"/>
      </rPr>
      <t>印製招生、出隊、各場次宣傳海報；
經費約</t>
    </r>
    <r>
      <rPr>
        <sz val="11"/>
        <rFont val="Times New Roman"/>
        <family val="1"/>
      </rPr>
      <t>8</t>
    </r>
    <r>
      <rPr>
        <sz val="11"/>
        <rFont val="標楷體"/>
        <family val="4"/>
      </rPr>
      <t>萬</t>
    </r>
    <r>
      <rPr>
        <sz val="11"/>
        <rFont val="Times New Roman"/>
        <family val="1"/>
      </rPr>
      <t>8,000</t>
    </r>
    <r>
      <rPr>
        <sz val="11"/>
        <rFont val="標楷體"/>
        <family val="4"/>
      </rPr>
      <t>元整</t>
    </r>
    <r>
      <rPr>
        <sz val="11"/>
        <rFont val="Times New Roman"/>
        <family val="1"/>
      </rPr>
      <t>(</t>
    </r>
    <r>
      <rPr>
        <sz val="11"/>
        <rFont val="標楷體"/>
        <family val="4"/>
      </rPr>
      <t>含講座鐘點費、補充保費、印製費、團體保險費、膳費、稿費、課程教學教材耗材及社區服務出隊耗材雜支等</t>
    </r>
    <r>
      <rPr>
        <sz val="11"/>
        <rFont val="Times New Roman"/>
        <family val="1"/>
      </rPr>
      <t>)</t>
    </r>
    <r>
      <rPr>
        <sz val="11"/>
        <rFont val="標楷體"/>
        <family val="4"/>
      </rPr>
      <t>。</t>
    </r>
    <phoneticPr fontId="9" type="noConversion"/>
  </si>
  <si>
    <r>
      <t>1.</t>
    </r>
    <r>
      <rPr>
        <sz val="11"/>
        <rFont val="標楷體"/>
        <family val="4"/>
        <charset val="136"/>
      </rPr>
      <t xml:space="preserve">針對加強同儕輔導諮商人員之專業技能、心理調適、抗壓等，並依實務場域需求，辦理相關增能訓練團體；
</t>
    </r>
    <r>
      <rPr>
        <sz val="11"/>
        <rFont val="Times New Roman"/>
        <family val="1"/>
      </rPr>
      <t>2.</t>
    </r>
    <r>
      <rPr>
        <sz val="11"/>
        <rFont val="標楷體"/>
        <family val="4"/>
        <charset val="136"/>
      </rPr>
      <t>預估辦理</t>
    </r>
    <r>
      <rPr>
        <sz val="11"/>
        <rFont val="Times New Roman"/>
        <family val="1"/>
      </rPr>
      <t>8~12</t>
    </r>
    <r>
      <rPr>
        <sz val="11"/>
        <rFont val="標楷體"/>
        <family val="4"/>
        <charset val="136"/>
      </rPr>
      <t>場次，每場次約</t>
    </r>
    <r>
      <rPr>
        <sz val="11"/>
        <rFont val="Times New Roman"/>
        <family val="1"/>
      </rPr>
      <t>3</t>
    </r>
    <r>
      <rPr>
        <sz val="11"/>
        <rFont val="標楷體"/>
        <family val="4"/>
        <charset val="136"/>
      </rPr>
      <t>小時為原則。
經費預估約</t>
    </r>
    <r>
      <rPr>
        <sz val="11"/>
        <rFont val="Times New Roman"/>
        <family val="1"/>
      </rPr>
      <t>5</t>
    </r>
    <r>
      <rPr>
        <sz val="11"/>
        <rFont val="標楷體"/>
        <family val="4"/>
        <charset val="136"/>
      </rPr>
      <t>萬元</t>
    </r>
    <r>
      <rPr>
        <sz val="11"/>
        <rFont val="Times New Roman"/>
        <family val="1"/>
      </rPr>
      <t>(</t>
    </r>
    <r>
      <rPr>
        <sz val="11"/>
        <rFont val="標楷體"/>
        <family val="4"/>
        <charset val="136"/>
      </rPr>
      <t>含講座鐘點費、補充保費、印製費、膳費、活動費、稿費、雜支等</t>
    </r>
    <r>
      <rPr>
        <sz val="11"/>
        <rFont val="Times New Roman"/>
        <family val="1"/>
      </rPr>
      <t>)</t>
    </r>
    <r>
      <rPr>
        <sz val="11"/>
        <rFont val="標楷體"/>
        <family val="4"/>
        <charset val="136"/>
      </rPr>
      <t>。</t>
    </r>
    <phoneticPr fontId="9" type="noConversion"/>
  </si>
  <si>
    <r>
      <t>1.</t>
    </r>
    <r>
      <rPr>
        <sz val="11"/>
        <rFont val="標楷體"/>
        <family val="4"/>
      </rPr>
      <t>針對校園內學生輔導常見實務議題，如：生涯困擾、常見校園精神疾病與危機
處理</t>
    </r>
    <r>
      <rPr>
        <sz val="11"/>
        <rFont val="Times New Roman"/>
        <family val="1"/>
      </rPr>
      <t>(</t>
    </r>
    <r>
      <rPr>
        <sz val="11"/>
        <rFont val="標楷體"/>
        <family val="4"/>
      </rPr>
      <t>含演練等</t>
    </r>
    <r>
      <rPr>
        <sz val="11"/>
        <rFont val="Times New Roman"/>
        <family val="1"/>
      </rPr>
      <t>)</t>
    </r>
    <r>
      <rPr>
        <sz val="11"/>
        <rFont val="標楷體"/>
        <family val="4"/>
      </rPr>
      <t xml:space="preserve">、多元文化、諮商歷程與策略等多項議題，舉辦專業培訓進修研習活動；
</t>
    </r>
    <r>
      <rPr>
        <sz val="11"/>
        <rFont val="Times New Roman"/>
        <family val="1"/>
      </rPr>
      <t>2.</t>
    </r>
    <r>
      <rPr>
        <sz val="11"/>
        <rFont val="標楷體"/>
        <family val="4"/>
      </rPr>
      <t>研習內容將聘請各領域學術及實務專家進行演講</t>
    </r>
    <r>
      <rPr>
        <sz val="11"/>
        <rFont val="Times New Roman"/>
        <family val="1"/>
      </rPr>
      <t>(</t>
    </r>
    <r>
      <rPr>
        <sz val="11"/>
        <rFont val="標楷體"/>
        <family val="4"/>
      </rPr>
      <t>例：探索職場新趨勢、生涯諮商、完型諮商、性別平等各不同領域</t>
    </r>
    <r>
      <rPr>
        <sz val="11"/>
        <rFont val="Times New Roman"/>
        <family val="1"/>
      </rPr>
      <t>)</t>
    </r>
    <r>
      <rPr>
        <sz val="11"/>
        <rFont val="標楷體"/>
        <family val="4"/>
      </rPr>
      <t>，透過工作坊、研習，以核心理論、實務運用作為課程規劃主軸，協助本校專兼任諮商相關人員以增進輔導知能，提升本校學生受輔品質。預計辦理約</t>
    </r>
    <r>
      <rPr>
        <sz val="11"/>
        <rFont val="Times New Roman"/>
        <family val="1"/>
      </rPr>
      <t>2</t>
    </r>
    <r>
      <rPr>
        <sz val="11"/>
        <rFont val="標楷體"/>
        <family val="4"/>
      </rPr>
      <t>梯次活動，每梯次研習活以</t>
    </r>
    <r>
      <rPr>
        <sz val="11"/>
        <rFont val="Times New Roman"/>
        <family val="1"/>
      </rPr>
      <t>1-3</t>
    </r>
    <r>
      <rPr>
        <sz val="11"/>
        <rFont val="標楷體"/>
        <family val="4"/>
      </rPr>
      <t>日為原則。
經費預估約</t>
    </r>
    <r>
      <rPr>
        <sz val="11"/>
        <rFont val="Times New Roman"/>
        <family val="1"/>
      </rPr>
      <t>8</t>
    </r>
    <r>
      <rPr>
        <sz val="11"/>
        <rFont val="標楷體"/>
        <family val="4"/>
      </rPr>
      <t>萬元整</t>
    </r>
    <r>
      <rPr>
        <sz val="11"/>
        <rFont val="Times New Roman"/>
        <family val="1"/>
      </rPr>
      <t>(</t>
    </r>
    <r>
      <rPr>
        <sz val="11"/>
        <rFont val="標楷體"/>
        <family val="4"/>
      </rPr>
      <t>含講座鐘點費、補充保費、印製費、膳費、活動費、稿費、教材教具、雜支等</t>
    </r>
    <r>
      <rPr>
        <sz val="11"/>
        <rFont val="Times New Roman"/>
        <family val="1"/>
      </rPr>
      <t>)</t>
    </r>
    <r>
      <rPr>
        <sz val="11"/>
        <rFont val="標楷體"/>
        <family val="4"/>
      </rPr>
      <t>。</t>
    </r>
    <phoneticPr fontId="9" type="noConversion"/>
  </si>
  <si>
    <r>
      <t>1.</t>
    </r>
    <r>
      <rPr>
        <sz val="11"/>
        <rFont val="標楷體"/>
        <family val="4"/>
      </rPr>
      <t xml:space="preserve">為了促進組內專兼任心理師輔導知能，辦理個案輔導暨實務研討會，此研討會用意為強化諮商輔導人員之專業諮商技巧及效能；
</t>
    </r>
    <r>
      <rPr>
        <sz val="11"/>
        <rFont val="Times New Roman"/>
        <family val="1"/>
      </rPr>
      <t>2.</t>
    </r>
    <r>
      <rPr>
        <sz val="11"/>
        <rFont val="標楷體"/>
        <family val="4"/>
      </rPr>
      <t xml:space="preserve">研習內容以輔導對象常為特殊性精神疾患、多重心理困擾、學生諮商主要主述議題等進行個案研習；
</t>
    </r>
    <r>
      <rPr>
        <sz val="11"/>
        <rFont val="Times New Roman"/>
        <family val="1"/>
      </rPr>
      <t>3.</t>
    </r>
    <r>
      <rPr>
        <sz val="11"/>
        <rFont val="標楷體"/>
        <family val="4"/>
      </rPr>
      <t>研習以分組討論、經驗分享、現場督導、運用不同諮商理論</t>
    </r>
    <r>
      <rPr>
        <sz val="11"/>
        <rFont val="Times New Roman"/>
        <family val="1"/>
      </rPr>
      <t>(DBT)</t>
    </r>
    <r>
      <rPr>
        <sz val="11"/>
        <rFont val="標楷體"/>
        <family val="4"/>
      </rPr>
      <t>等多元方式，聘請專家、督導等相關專業輔導人員進行相關研習，以提升學生受輔品質。預計舉辦約</t>
    </r>
    <r>
      <rPr>
        <sz val="11"/>
        <rFont val="Times New Roman"/>
        <family val="1"/>
      </rPr>
      <t>2</t>
    </r>
    <r>
      <rPr>
        <sz val="11"/>
        <rFont val="標楷體"/>
        <family val="4"/>
      </rPr>
      <t>梯次活動，每梯次研習活動以</t>
    </r>
    <r>
      <rPr>
        <sz val="11"/>
        <rFont val="Times New Roman"/>
        <family val="1"/>
      </rPr>
      <t>1-2</t>
    </r>
    <r>
      <rPr>
        <sz val="11"/>
        <rFont val="標楷體"/>
        <family val="4"/>
      </rPr>
      <t>日為原則。
經費預估約需</t>
    </r>
    <r>
      <rPr>
        <sz val="11"/>
        <rFont val="Times New Roman"/>
        <family val="1"/>
      </rPr>
      <t>5</t>
    </r>
    <r>
      <rPr>
        <sz val="11"/>
        <rFont val="標楷體"/>
        <family val="4"/>
      </rPr>
      <t>萬</t>
    </r>
    <r>
      <rPr>
        <sz val="11"/>
        <rFont val="Times New Roman"/>
        <family val="1"/>
      </rPr>
      <t>9,404</t>
    </r>
    <r>
      <rPr>
        <sz val="11"/>
        <rFont val="標楷體"/>
        <family val="4"/>
      </rPr>
      <t>元</t>
    </r>
    <r>
      <rPr>
        <sz val="11"/>
        <rFont val="Times New Roman"/>
        <family val="1"/>
      </rPr>
      <t>(</t>
    </r>
    <r>
      <rPr>
        <sz val="11"/>
        <rFont val="標楷體"/>
        <family val="4"/>
      </rPr>
      <t>含講座鐘點費、補充保費、印製費、膳費、活動費、教材教具、稿費、雜支等</t>
    </r>
    <r>
      <rPr>
        <sz val="11"/>
        <rFont val="Times New Roman"/>
        <family val="1"/>
      </rPr>
      <t>)</t>
    </r>
    <phoneticPr fontId="9" type="noConversion"/>
  </si>
  <si>
    <t>全體住宿生2,939人。(松濤館1955人，淡江學園984人)</t>
    <phoneticPr fontId="2" type="noConversion"/>
  </si>
  <si>
    <t>辦理新生暨新生家長宿舍參訪活動，讓新生及家長認識宿舍環境。活動費用包含膳費、海報印刷及杯水等費用。</t>
  </si>
  <si>
    <t>住宿新生及家長約1,300人。</t>
  </si>
  <si>
    <t>辦理松濤館、淡江學園宿舍消防安全逃生演練，經費包含膳費、簡易包紮耗材及逃生安全宣導海報印刷等費用。</t>
  </si>
  <si>
    <t>樓長及各寢室代表約500人。</t>
  </si>
  <si>
    <t>邀請專業講師講授，議題包含性騷擾、身體自主權、感情/情緒管理及多元性別等，讓性別平等教育在學生宿舍紮根落實。經費需求含講座鐘點費、膳費及海報等費用。</t>
  </si>
  <si>
    <t>住宿生約80人</t>
  </si>
  <si>
    <t>設置聯合服務台，訂定標準作業手冊，由優秀工讀生輪值服務台協助處理住宿生、訪客、貨物收發等事項。為提升服務品質，辦理工作人員培訓，建立正確的服務態度，淘汰不適任工讀生，俾順利推動住輔各項工作。於學期初辦理講習與訓練，期中辦理宿舍幹部主題訓練，期末舉辦全體工作人員檢討會，共5場次，經費需求含講座鐘點費、膳費及雜費等。</t>
  </si>
  <si>
    <t>工讀生、義工及助理輔導員，約80人。</t>
  </si>
  <si>
    <t>宿治會成員編組二至三人為一組，至各寢室與住宿生互動關懷，除了解住宿生的適應狀況，並傳達住宿生應遵守的生活規範，讓宿治會發揮宿舍多元管理成效。另結合節慶營造溫馨氣氛，籌劃約7場次活動，如：歐趴糖祝福、湯圓晚會、粽香活動及送舊晚會等，經費需求含膳費及文宣印刷等。</t>
  </si>
  <si>
    <t xml:space="preserve">辦理進住報到，讓全體住宿生順利完成入住手續，經費需求含膳費及文宣印刷等費用。   </t>
  </si>
  <si>
    <t>輔導員及助理輔導員35人。</t>
  </si>
  <si>
    <t>辦理室長大會，提供住輔組與住宿生雙向有效率的溝通管道，經費需求含膳費及文宣等費用。</t>
  </si>
  <si>
    <t>各寢室室長或代表及宿治會幹部，約355人。</t>
  </si>
  <si>
    <t>上下學期各舉辦一次學生宿舍寢室內務檢查，期維持宿舍環境整潔，營造優質住宿環境，培養住宿生良好品德與生活習慣；另於節慶時布置學生宿舍，營造溫馨氣氛。經費需求含膳費、海報印刷等費用。</t>
  </si>
  <si>
    <r>
      <t>新任社團負責人計</t>
    </r>
    <r>
      <rPr>
        <sz val="10"/>
        <rFont val="標楷體"/>
        <family val="4"/>
        <charset val="136"/>
      </rPr>
      <t>150人。</t>
    </r>
  </si>
  <si>
    <r>
      <t>於每年6月底7月初辦理「淡海同舟-社團負責人研習會」研習活動，目的為提升社團負責人之社團經營能力，同時傳達社團核心價值及同舟理念，預計約有</t>
    </r>
    <r>
      <rPr>
        <sz val="10"/>
        <rFont val="標楷體"/>
        <family val="4"/>
        <charset val="136"/>
      </rPr>
      <t>150人參與。課程研習包含淡江文化、社團經營、組織管理、領導能力、目標策略、行銷創意等，帶動社團全方位發展。所需經費計45萬元(含講座鐘點費、印刷費、膳宿費、活動費等)。</t>
    </r>
    <phoneticPr fontId="9" type="noConversion"/>
  </si>
  <si>
    <t>師生約2,000人。</t>
  </si>
  <si>
    <r>
      <t>社團</t>
    </r>
    <r>
      <rPr>
        <sz val="10"/>
        <rFont val="標楷體"/>
        <family val="4"/>
        <charset val="136"/>
      </rPr>
      <t>100個，約1,000人次。</t>
    </r>
  </si>
  <si>
    <r>
      <rPr>
        <sz val="10"/>
        <rFont val="標楷體"/>
        <family val="4"/>
        <charset val="136"/>
      </rPr>
      <t>同舟服務員約20人、淡服引導員約20人、社團幹部計300人。</t>
    </r>
  </si>
  <si>
    <t>社團幹部計200人。</t>
  </si>
  <si>
    <t>邀請紅十字會派員協助辦理急救員訓練每學期2場次，共計4場次，課程內容包括心肺復甦術、哈姆立克法，及施行救命術時所應注意的正確觀念。此外創傷處理部分則有止血、包紮、固定、搬運的基本救助訓練；並進行測驗，測驗及格頒發急救員證書，預算約11萬元(含講座鐘點費、印刷費、活動費等費用)。</t>
    <phoneticPr fontId="9" type="noConversion"/>
  </si>
  <si>
    <t>每一場次社團幹部計80人。</t>
  </si>
  <si>
    <t>各屬性社團辦理成果發表會(展覽、音樂會發表、系列週展、舞蹈發表…等)，展現社團成員年度所學，補助約3,000元-10,000元，預估50場次(含活動費、印製費、燈光音響租借費等)。</t>
  </si>
  <si>
    <t>學生約2,000人。</t>
  </si>
  <si>
    <t>2.建立學生民主法治知能(課)</t>
  </si>
  <si>
    <t>學生約2,500人次。</t>
  </si>
  <si>
    <t>辦理社團負責人座談會，會議由校長主持，邀請全校各級師長出席，與校內學生社團負責人座談，進行良好溝通，增進社團發展及經營品質。預計辦理1場次，參與人數約250人，經費預算3萬元(含膳宿費、印刷費、活動費)。</t>
    <phoneticPr fontId="9" type="noConversion"/>
  </si>
  <si>
    <t>1.109學年度優秀青年選拔及表揚，依各學院學生人數比例分配名額，由各學院依選拔實施規定推薦優秀學生，計遴選出15位優秀青年，擬於全校班代表座談會中公開表揚優秀青年優良事蹟，並由校長頒發每人獎金2,000元及獎牌乙面，所需經費共計5萬元(含獎金、獎品(牌)、雜支等)。
2.為鼓勵學生參與社團活動，辦理畢業生服務獎選拔活動(應屆畢業生申請)，透過資料備審及現場簡報，遴選畢業生服務獎之代表，強化社團幹部表揚制度，預算約1萬元。</t>
    <phoneticPr fontId="2" type="noConversion"/>
  </si>
  <si>
    <t>1.社團成員及中小學學生，約15個社團參與學生約150人，服務學生人次約350人次。
 2.本校學生及師長約60人，校外人士(含學生及師長)約160人。</t>
  </si>
  <si>
    <t>1.辦理跨校國際志工團隊交流研習，透過研習會課程及活動設計，使服務員能夠與他校國際志工團隊互相探討服務的多元及發展性，延續服務價值。預計於上半年辦理，經費預算約3萬元(含膳宿費、印刷費、活動費、保險費、旅運費、雜支等)。
2.充實社團服務知能活動：
 (1)辦理志願服務基礎訓練7場次(上半年1場次、下半年6場次)：每次課程依法規規定為六小時，課程包含志願服務的內涵與倫理、志願服務經驗分享及志願服務法規之認識，約10萬元(含講座鐘點費、膳宿費、印刷費、活動費等)。
 (2)辦理志願服務特殊訓練3場次，每場次約12小時(上年1場次，下半年2場次)，課程包含：教案設計、活動主持技巧、活動影像紀錄、企畫書撰寫等，約9萬元(含講座鐘點費、印刷費、活動費等)。
 (3)辦理寒暑假服務隊行前說明暨授旗典禮，於典禮中說明出隊須注意之相關事項，並邀請學校師長出席，為學生加油打氣，授予校旗，共計2場次，預算9萬元(含印刷費、膳宿費、活動費等)。</t>
    <phoneticPr fontId="9" type="noConversion"/>
  </si>
  <si>
    <t>學生約3,500人。</t>
  </si>
  <si>
    <t>為鼓勵社團進行服務學習活動而規劃此項目，服務對象及內容則依據社團特色及發展而有不同，包含弱勢孩童課業輔導、獨居老人陪伴服務、希望閱讀服務、捐血服務、淨灘海廢檢測、募集發票、街友服務等。預估經費3,000元-10,000元不等，各類服務活動約50場次(含旅運費、保險費、膳宿費、活動費等)，所需經費13萬。</t>
    <phoneticPr fontId="9" type="noConversion"/>
  </si>
  <si>
    <t>為提升社團指導老師輔導社團效能，擬安排師生茶會，提供社團與指導老師互相交流的平台，強化社團與指導老師之間的連結，預計辦理1場次，參與人數約250人，預算3萬元(含膳宿費、印刷費)。</t>
    <phoneticPr fontId="9" type="noConversion"/>
  </si>
  <si>
    <r>
      <t>補助社團參加109年全國社團評鑑檔案競賽暨觀摩活動，預算</t>
    </r>
    <r>
      <rPr>
        <sz val="10"/>
        <rFont val="標楷體"/>
        <family val="4"/>
        <charset val="136"/>
      </rPr>
      <t>9萬元(含赴南部3日遊覽車旅運費、膳宿費、印刷費、活動費、保險費、雜支等)。</t>
    </r>
    <phoneticPr fontId="2" type="noConversion"/>
  </si>
  <si>
    <t>為加強同仁學輔知能，安排校外參訪或外校至本校交流，進行標竿學習，增進雙方學務夥伴對輔導工作的效能。預算4萬3,922元(含遊覽車車資、膳費、雜費等)。</t>
    <phoneticPr fontId="2" type="noConversion"/>
  </si>
  <si>
    <t>1.大樓防災逃生演練：實施本校理學院及國際學院師生防災疏散演練，由該院院長擔任指揮官，計約教職員100人編組實施狀況演練，學生2,500人實施防災疏散演練。
2.全校性防災演習：辦理年度防護團整編暨常年訓練，針對本校教職員編組進行專業課程研習及防災分站演練，教職員計約140人參與訓練；另有學生約450人參與防災分站演練。
3.防火防災演訓所需經費合計8萬5,800元。(含講師鐘點費、印刷費、膳費、雜支等)</t>
    <phoneticPr fontId="2" type="noConversion"/>
  </si>
  <si>
    <t>1.無菸校園宣導活動：
(1)辦理全校性擴大動態宣導活動1場次，對象為全校教職員工生，參與人次約2,000人次；預算約1萬6,676 元(含印刷費、膳費、雜支等)。
(2)辦理反菸相關競賽活動1場次，並將競賽作品於校內張貼、公告宣導，對象為全校教職員工生，參與人次約600人次；預算約4,000元(競賽獎金)。
2.紫錐花運動-防制學生藥物濫用系列活動：
(1)辦理藥物濫用防制講座計1至2場次，對象為全校教職員工生，參與人次約200人次；預算約2萬2,688元(含講座費、印刷費、雜支等)。
(2)辦理防制藥物濫用相關競賽活動1場次，並將競賽作品於校內張貼、公告宣導，對象為全校教職員工生，參與人次約1,000人次；預算約8,000元(競賽獎金)。</t>
    <phoneticPr fontId="2" type="noConversion"/>
  </si>
  <si>
    <t>1.班代表座談會：109年度辦理全校班代表座談會共2場。108學年度第2學期參加對象為二、三年級及研究所班代表，參與人數約200人；109學年度第1學期參加對象為一、四、五年級及研究所班代表，參與人數約200人；2場所需經費共計3萬8,000元(各1萬9,000元)(含膳費、印刷費、雜支等)。
2.系教官班代表座談會：每學期由輔導教官邀集各系班代(含進學班)或相關人員進行座談，上、下學期各辦理45場次，參加座談人數每學期約400人，會中宣導防災、賃居安全、防詐騙、菸害防治、交通安全、性別平等、性騷擾防治、尊重智財權等生活輔導事項，所需經費約6萬5,000元(含膳費、雜支等)。
3.原來有約：與原住民學生互動，所需經費約1萬2000元（含膳費、印刷費、雜支等）。
(１)分別於108學年度第2學期及109學年度第1學期各辦理3場師生輔導約談(每學期各3,000元)，適時給予學生輔導，並於每學期開學初辦理原住民工讀生與獎助學金申請座談會。
(２)109學年度第1學期辦理原住民新生座談會，使新生了解本校學生學習與生活相關資源(6,000元)。</t>
    <phoneticPr fontId="2" type="noConversion"/>
  </si>
  <si>
    <t>1.高關懷學生諮商輔導專案(諮)</t>
    <phoneticPr fontId="9" type="noConversion"/>
  </si>
  <si>
    <t>2.實施新生定向輔導，體認生活方式與環境(住)</t>
    <phoneticPr fontId="2" type="noConversion"/>
  </si>
  <si>
    <t>3.新生定向輔導，認識生活方式與環境(蘭陽)</t>
    <phoneticPr fontId="2" type="noConversion"/>
  </si>
  <si>
    <r>
      <t>1.</t>
    </r>
    <r>
      <rPr>
        <sz val="11"/>
        <rFont val="標楷體"/>
        <family val="4"/>
        <charset val="136"/>
      </rPr>
      <t>針對校園內學生輔導常見實務議題，聘請各領域學術及實務專家進行演講或帶領輔導示範活動，透過研習會，以協助校園系統跨領域人員</t>
    </r>
    <r>
      <rPr>
        <sz val="11"/>
        <rFont val="Times New Roman"/>
        <family val="1"/>
      </rPr>
      <t>(</t>
    </r>
    <r>
      <rPr>
        <sz val="11"/>
        <rFont val="標楷體"/>
        <family val="4"/>
        <charset val="136"/>
      </rPr>
      <t>含導師、學輔相關人員</t>
    </r>
    <r>
      <rPr>
        <sz val="11"/>
        <rFont val="Times New Roman"/>
        <family val="1"/>
      </rPr>
      <t>)</t>
    </r>
    <r>
      <rPr>
        <sz val="11"/>
        <rFont val="標楷體"/>
        <family val="4"/>
        <charset val="136"/>
      </rPr>
      <t>增進輔導知能，提升大學生受輔品質。每年舉辦</t>
    </r>
    <r>
      <rPr>
        <sz val="11"/>
        <rFont val="Times New Roman"/>
        <family val="1"/>
      </rPr>
      <t>1-2</t>
    </r>
    <r>
      <rPr>
        <sz val="11"/>
        <rFont val="標楷體"/>
        <family val="4"/>
        <charset val="136"/>
      </rPr>
      <t>場研習會，研習會以</t>
    </r>
    <r>
      <rPr>
        <sz val="11"/>
        <rFont val="Times New Roman"/>
        <family val="1"/>
      </rPr>
      <t>1-3</t>
    </r>
    <r>
      <rPr>
        <sz val="11"/>
        <rFont val="標楷體"/>
        <family val="4"/>
        <charset val="136"/>
      </rPr>
      <t xml:space="preserve">日為原則。
</t>
    </r>
    <r>
      <rPr>
        <sz val="11"/>
        <rFont val="Times New Roman"/>
        <family val="1"/>
      </rPr>
      <t>2.</t>
    </r>
    <r>
      <rPr>
        <sz val="11"/>
        <rFont val="標楷體"/>
        <family val="4"/>
        <charset val="136"/>
      </rPr>
      <t>經費預估約需</t>
    </r>
    <r>
      <rPr>
        <sz val="11"/>
        <rFont val="Times New Roman"/>
        <family val="1"/>
      </rPr>
      <t>9</t>
    </r>
    <r>
      <rPr>
        <sz val="11"/>
        <rFont val="標楷體"/>
        <family val="4"/>
        <charset val="136"/>
      </rPr>
      <t>萬元</t>
    </r>
    <r>
      <rPr>
        <sz val="11"/>
        <rFont val="Times New Roman"/>
        <family val="1"/>
      </rPr>
      <t>(</t>
    </r>
    <r>
      <rPr>
        <sz val="11"/>
        <rFont val="標楷體"/>
        <family val="4"/>
        <charset val="136"/>
      </rPr>
      <t>含講座鐘點費、補充保費、印刷費、膳費、活動費、教材教具、稿費、雜支等</t>
    </r>
    <r>
      <rPr>
        <sz val="11"/>
        <rFont val="Times New Roman"/>
        <family val="1"/>
      </rPr>
      <t>)</t>
    </r>
    <r>
      <rPr>
        <sz val="11"/>
        <rFont val="標楷體"/>
        <family val="4"/>
        <charset val="136"/>
      </rPr>
      <t>。</t>
    </r>
    <phoneticPr fontId="9" type="noConversion"/>
  </si>
  <si>
    <r>
      <t>6.</t>
    </r>
    <r>
      <rPr>
        <sz val="11"/>
        <rFont val="標楷體"/>
        <family val="4"/>
        <charset val="136"/>
      </rPr>
      <t>大專院校跨系統整合輔導知能研習會</t>
    </r>
    <r>
      <rPr>
        <sz val="11"/>
        <rFont val="Times New Roman"/>
        <family val="1"/>
      </rPr>
      <t>(</t>
    </r>
    <r>
      <rPr>
        <sz val="11"/>
        <rFont val="標楷體"/>
        <family val="4"/>
        <charset val="136"/>
      </rPr>
      <t>諮</t>
    </r>
    <r>
      <rPr>
        <sz val="11"/>
        <rFont val="Times New Roman"/>
        <family val="1"/>
      </rPr>
      <t>)</t>
    </r>
    <phoneticPr fontId="2" type="noConversion"/>
  </si>
  <si>
    <t>結合校內社團辦理無菸校園或防制學生藥物濫用動態宣導活動，對象為蘭陽校園教職員工生，預算約1萬元(含印刷費、業務費、膳食費、活動材料費、文宣品、雜支等)。</t>
    <phoneticPr fontId="2" type="noConversion"/>
  </si>
  <si>
    <t>為促進蘭陽校園師生健康及衛生保健，結合校內社團與在地醫院配合舉辦血液篩檢或健康促進活動共兩場，(含檢測費、活動材料費、印製費、雜支等)。</t>
    <phoneticPr fontId="2" type="noConversion"/>
  </si>
  <si>
    <t>結合校內社團辦理心理衛生教育宣傳活動及講座(含業務費、膳食費、活動材料費、印製費、雜支等)。</t>
    <phoneticPr fontId="2" type="noConversion"/>
  </si>
  <si>
    <t>結合社團共同辦理全校性或校際性活動(社團博覽5000、蘭薪相傳30000、畢業晚會35000)，另補助社團體育活動、競賽、評鑑、成果發表等經費(含獎金、交通費、業務費、膳食費、活動材料費、印製費、雜支等)。</t>
    <phoneticPr fontId="2" type="noConversion"/>
  </si>
  <si>
    <t>結合宿舍自治會辦理進住(離宿)報到、住宿新生講習等相關活動，協助新生更快速熟悉環境與相關規範並培養學生擁有規律生活(含獎金、文具、材料、膳食費、印製費等)。</t>
    <phoneticPr fontId="2" type="noConversion"/>
  </si>
  <si>
    <t>為鼓勵社團進行服務學習活動而規劃此項目，服務對象為蘭陽校園全體學生及東部地區中小學，內容則依據社團特色及發展而有不同，預估經費5,000元至1萬元，各類服務活動約5場次(含交通費、業務費、膳食費、活動費、文具費、印製費、雜支等)。</t>
    <phoneticPr fontId="2" type="noConversion"/>
  </si>
  <si>
    <t>學生約1,500人。</t>
  </si>
  <si>
    <t>2.校外賃居安全宣導及訪視工作(軍訓室)</t>
    <phoneticPr fontId="2" type="noConversion"/>
  </si>
  <si>
    <r>
      <t>為協助社團發揮創意與文學素養，整理社團特色或成果，製作屬於自己社團的刊物：
1.社團收集社員作品編排成冊，發行成果刊物(詩刊、畫冊…等)，預算2,000元-4,000元，約15個社團(含印刷費)，約3萬元。
2.校友會發行介紹各地文化、景點、美食刊物，以推廣家鄉文化為目的，預算2,000元-4,000元，約</t>
    </r>
    <r>
      <rPr>
        <sz val="10"/>
        <rFont val="標楷體"/>
        <family val="4"/>
        <charset val="136"/>
      </rPr>
      <t>4個社團(含印刷費)，約1萬5,000元。</t>
    </r>
    <phoneticPr fontId="9" type="noConversion"/>
  </si>
  <si>
    <r>
      <rPr>
        <sz val="11"/>
        <rFont val="標楷體"/>
        <family val="4"/>
      </rPr>
      <t>全校師生預計</t>
    </r>
    <r>
      <rPr>
        <sz val="11"/>
        <rFont val="Times New Roman"/>
        <family val="1"/>
      </rPr>
      <t>1,500</t>
    </r>
    <r>
      <rPr>
        <sz val="11"/>
        <rFont val="標楷體"/>
        <family val="4"/>
      </rPr>
      <t>人。</t>
    </r>
    <phoneticPr fontId="2" type="noConversion"/>
  </si>
  <si>
    <r>
      <rPr>
        <sz val="11"/>
        <rFont val="標楷體"/>
        <family val="4"/>
      </rPr>
      <t>全校學生約</t>
    </r>
    <r>
      <rPr>
        <sz val="11"/>
        <rFont val="Times New Roman"/>
        <family val="1"/>
      </rPr>
      <t>100</t>
    </r>
    <r>
      <rPr>
        <sz val="11"/>
        <rFont val="標楷體"/>
        <family val="4"/>
      </rPr>
      <t>人。</t>
    </r>
    <phoneticPr fontId="2" type="noConversion"/>
  </si>
  <si>
    <r>
      <rPr>
        <sz val="11"/>
        <rFont val="標楷體"/>
        <family val="4"/>
      </rPr>
      <t>全校學生約</t>
    </r>
    <r>
      <rPr>
        <sz val="11"/>
        <rFont val="Times New Roman"/>
        <family val="1"/>
      </rPr>
      <t>80</t>
    </r>
    <r>
      <rPr>
        <sz val="11"/>
        <rFont val="標楷體"/>
        <family val="4"/>
      </rPr>
      <t>人。</t>
    </r>
    <phoneticPr fontId="2" type="noConversion"/>
  </si>
  <si>
    <r>
      <rPr>
        <sz val="11"/>
        <rFont val="標楷體"/>
        <family val="4"/>
      </rPr>
      <t xml:space="preserve">全校學生約
</t>
    </r>
    <r>
      <rPr>
        <sz val="11"/>
        <rFont val="Times New Roman"/>
        <family val="1"/>
      </rPr>
      <t>3,000</t>
    </r>
    <r>
      <rPr>
        <sz val="11"/>
        <rFont val="標楷體"/>
        <family val="4"/>
      </rPr>
      <t>人。</t>
    </r>
    <phoneticPr fontId="2" type="noConversion"/>
  </si>
  <si>
    <t>3.職涯諮詢探索(諮)</t>
    <phoneticPr fontId="2" type="noConversion"/>
  </si>
  <si>
    <t>4.校園徵才活動(諮)</t>
    <phoneticPr fontId="2" type="noConversion"/>
  </si>
  <si>
    <t>5.激發住宿生潛能，發展宿舍同儕輔導學習團隊(住)</t>
    <phoneticPr fontId="2" type="noConversion"/>
  </si>
  <si>
    <t>5.強化住宿生溝通管道(住)</t>
    <phoneticPr fontId="2" type="noConversion"/>
  </si>
  <si>
    <r>
      <rPr>
        <sz val="11"/>
        <rFont val="標楷體"/>
        <family val="4"/>
      </rPr>
      <t xml:space="preserve">諮商相關專業人員預計
</t>
    </r>
    <r>
      <rPr>
        <sz val="11"/>
        <rFont val="Times New Roman"/>
        <family val="1"/>
      </rPr>
      <t>80</t>
    </r>
    <r>
      <rPr>
        <sz val="11"/>
        <rFont val="標楷體"/>
        <family val="4"/>
      </rPr>
      <t>人。</t>
    </r>
    <phoneticPr fontId="2" type="noConversion"/>
  </si>
  <si>
    <r>
      <rPr>
        <sz val="11"/>
        <rFont val="標楷體"/>
        <family val="4"/>
      </rPr>
      <t xml:space="preserve">諮商相關專業人員預計
</t>
    </r>
    <r>
      <rPr>
        <sz val="11"/>
        <rFont val="Times New Roman"/>
        <family val="1"/>
      </rPr>
      <t>100</t>
    </r>
    <r>
      <rPr>
        <sz val="11"/>
        <rFont val="標楷體"/>
        <family val="4"/>
      </rPr>
      <t>人。</t>
    </r>
    <phoneticPr fontId="2" type="noConversion"/>
  </si>
  <si>
    <r>
      <rPr>
        <sz val="11"/>
        <rFont val="標楷體"/>
        <family val="4"/>
      </rPr>
      <t xml:space="preserve">諮商相關專業人員預計
</t>
    </r>
    <r>
      <rPr>
        <sz val="11"/>
        <rFont val="Times New Roman"/>
        <family val="1"/>
      </rPr>
      <t>138</t>
    </r>
    <r>
      <rPr>
        <sz val="11"/>
        <rFont val="標楷體"/>
        <family val="4"/>
      </rPr>
      <t>人。</t>
    </r>
    <phoneticPr fontId="2" type="noConversion"/>
  </si>
  <si>
    <r>
      <rPr>
        <sz val="11"/>
        <rFont val="標楷體"/>
        <family val="4"/>
      </rPr>
      <t>全校師生預計</t>
    </r>
    <r>
      <rPr>
        <sz val="11"/>
        <rFont val="Times New Roman"/>
        <family val="1"/>
      </rPr>
      <t>500</t>
    </r>
    <r>
      <rPr>
        <sz val="11"/>
        <rFont val="標楷體"/>
        <family val="4"/>
      </rPr>
      <t>人。</t>
    </r>
    <phoneticPr fontId="2" type="noConversion"/>
  </si>
  <si>
    <r>
      <rPr>
        <sz val="11"/>
        <rFont val="標楷體"/>
        <family val="4"/>
      </rPr>
      <t>全校師生預計</t>
    </r>
    <r>
      <rPr>
        <sz val="11"/>
        <rFont val="Times New Roman"/>
        <family val="1"/>
      </rPr>
      <t>400</t>
    </r>
    <r>
      <rPr>
        <sz val="11"/>
        <rFont val="標楷體"/>
        <family val="4"/>
      </rPr>
      <t>人。</t>
    </r>
    <phoneticPr fontId="2" type="noConversion"/>
  </si>
  <si>
    <r>
      <rPr>
        <sz val="11"/>
        <rFont val="標楷體"/>
        <family val="4"/>
      </rPr>
      <t>全校師生預計</t>
    </r>
    <r>
      <rPr>
        <sz val="11"/>
        <rFont val="Times New Roman"/>
        <family val="1"/>
      </rPr>
      <t>550</t>
    </r>
    <r>
      <rPr>
        <sz val="11"/>
        <rFont val="標楷體"/>
        <family val="4"/>
      </rPr>
      <t>人。</t>
    </r>
    <phoneticPr fontId="2" type="noConversion"/>
  </si>
  <si>
    <r>
      <rPr>
        <sz val="11"/>
        <rFont val="標楷體"/>
        <family val="4"/>
      </rPr>
      <t>全校學生預計</t>
    </r>
    <r>
      <rPr>
        <sz val="11"/>
        <rFont val="Times New Roman"/>
        <family val="1"/>
      </rPr>
      <t>90</t>
    </r>
    <r>
      <rPr>
        <sz val="11"/>
        <rFont val="標楷體"/>
        <family val="4"/>
      </rPr>
      <t>人次。</t>
    </r>
    <phoneticPr fontId="2" type="noConversion"/>
  </si>
  <si>
    <r>
      <rPr>
        <sz val="11"/>
        <rFont val="標楷體"/>
        <family val="4"/>
      </rPr>
      <t>全校師生預計</t>
    </r>
    <r>
      <rPr>
        <sz val="11"/>
        <rFont val="Times New Roman"/>
        <family val="1"/>
      </rPr>
      <t>200</t>
    </r>
    <r>
      <rPr>
        <sz val="11"/>
        <rFont val="標楷體"/>
        <family val="4"/>
      </rPr>
      <t>人。</t>
    </r>
    <phoneticPr fontId="2" type="noConversion"/>
  </si>
  <si>
    <r>
      <rPr>
        <sz val="11"/>
        <rFont val="標楷體"/>
        <family val="4"/>
      </rPr>
      <t>全校師生預計</t>
    </r>
    <r>
      <rPr>
        <sz val="11"/>
        <rFont val="Times New Roman"/>
        <family val="1"/>
      </rPr>
      <t>680</t>
    </r>
    <r>
      <rPr>
        <sz val="11"/>
        <rFont val="標楷體"/>
        <family val="4"/>
      </rPr>
      <t>人。</t>
    </r>
    <phoneticPr fontId="2" type="noConversion"/>
  </si>
  <si>
    <t>2.形塑住宿書院精神(住)</t>
    <phoneticPr fontId="2" type="noConversion"/>
  </si>
  <si>
    <t>8.心理衛生教育宣導(蘭陽)</t>
    <phoneticPr fontId="2" type="noConversion"/>
  </si>
  <si>
    <t>7.辦理促進多元交流與資源共享社團活動(蘭陽)</t>
    <phoneticPr fontId="2" type="noConversion"/>
  </si>
  <si>
    <r>
      <t>1.</t>
    </r>
    <r>
      <rPr>
        <sz val="11"/>
        <rFont val="標楷體"/>
        <family val="4"/>
      </rPr>
      <t xml:space="preserve">辦理職涯適性測驗，協助應屆畢業或在校學生能夠更清楚地掌握自己的優勢與職涯的發展方向，開發自己的潛能，創造出真正屬於自己的成功職涯。
</t>
    </r>
    <r>
      <rPr>
        <sz val="11"/>
        <rFont val="Times New Roman"/>
        <family val="1"/>
      </rPr>
      <t>2.</t>
    </r>
    <r>
      <rPr>
        <sz val="11"/>
        <rFont val="標楷體"/>
        <family val="4"/>
      </rPr>
      <t>購買</t>
    </r>
    <r>
      <rPr>
        <sz val="11"/>
        <rFont val="Times New Roman"/>
        <family val="1"/>
      </rPr>
      <t>CPAS</t>
    </r>
    <r>
      <rPr>
        <sz val="11"/>
        <rFont val="標楷體"/>
        <family val="4"/>
      </rPr>
      <t>職涯適性測驗卷供</t>
    </r>
    <r>
      <rPr>
        <sz val="11"/>
        <rFont val="Times New Roman"/>
        <family val="1"/>
      </rPr>
      <t>CPAS</t>
    </r>
    <r>
      <rPr>
        <sz val="11"/>
        <rFont val="標楷體"/>
        <family val="4"/>
      </rPr>
      <t>職涯適性解測及職涯諮詢探索使用。
經費共需</t>
    </r>
    <r>
      <rPr>
        <sz val="11"/>
        <rFont val="Times New Roman"/>
        <family val="1"/>
      </rPr>
      <t>4</t>
    </r>
    <r>
      <rPr>
        <sz val="11"/>
        <rFont val="標楷體"/>
        <family val="4"/>
      </rPr>
      <t>萬</t>
    </r>
    <r>
      <rPr>
        <sz val="11"/>
        <rFont val="Times New Roman"/>
        <family val="1"/>
      </rPr>
      <t>2,000</t>
    </r>
    <r>
      <rPr>
        <sz val="11"/>
        <rFont val="標楷體"/>
        <family val="4"/>
      </rPr>
      <t>元</t>
    </r>
    <r>
      <rPr>
        <sz val="11"/>
        <rFont val="Times New Roman"/>
        <family val="1"/>
      </rPr>
      <t>(</t>
    </r>
    <r>
      <rPr>
        <sz val="11"/>
        <rFont val="標楷體"/>
        <family val="4"/>
      </rPr>
      <t>含講座鐘點費、補充保費、印製費、膳費、活動費、職涯適性測驗卷等</t>
    </r>
    <r>
      <rPr>
        <sz val="11"/>
        <rFont val="Times New Roman"/>
        <family val="1"/>
      </rPr>
      <t>)</t>
    </r>
    <r>
      <rPr>
        <sz val="11"/>
        <rFont val="標楷體"/>
        <family val="4"/>
      </rPr>
      <t>。</t>
    </r>
    <phoneticPr fontId="9" type="noConversion"/>
  </si>
  <si>
    <r>
      <rPr>
        <sz val="12"/>
        <rFont val="標楷體"/>
        <family val="4"/>
      </rPr>
      <t>全校師生預計</t>
    </r>
    <r>
      <rPr>
        <sz val="12"/>
        <rFont val="Times New Roman"/>
        <family val="1"/>
      </rPr>
      <t>300</t>
    </r>
    <r>
      <rPr>
        <sz val="12"/>
        <rFont val="標楷體"/>
        <family val="4"/>
      </rPr>
      <t>人。</t>
    </r>
    <phoneticPr fontId="2" type="noConversion"/>
  </si>
  <si>
    <t>1.校內學生社團辦理特色活動「校慶蛋捲節」屬於本校特色節日，邀請校內外人士參與園遊會擺攤活動、安排社團及藝人表演，並結合校內社團成果展現及鄰近社區團體特色活動，達到校園與社區的結合，預計吸引1,000名師生參與，經費預算約12萬元(含印刷費、活動費等費用)。
2.學生社團吉他社辦理「金韶獎－創作暨歌唱大賽」，藉由延續本校民歌發源地歷史，把金韶精神傳遞給更多熱愛音樂的人，預計招收200位參賽者，以及1,000位觀眾入場觀賽，經費預算約13萬元(含裁判費、印刷費、活動費等費用及14,400元獎牌費)。</t>
    <phoneticPr fontId="9" type="noConversion"/>
  </si>
  <si>
    <r>
      <t xml:space="preserve">1.本校校園特色文化為社團活動發展蓬勃，為提升社團經營品質，鼓勵社團將整學年度社團經營成果展現，故編列獎金及獎品吸引學生社團參與。
2.辦理社團經營概念訓練，透過績優社團之分享以建立良好傳承觀念，使社團學習如何提升社團經營品質並落實於社團運作。
3.配合學校經營策略「實踐三環五育，培育卓越人才」，透過每學年社團靜態檔案競賽與動態成果展現，呈現社團經營與社團特色活動成果。
 社團檔案競賽獎金:
</t>
    </r>
    <r>
      <rPr>
        <sz val="10"/>
        <rFont val="標楷體"/>
        <family val="4"/>
        <charset val="136"/>
      </rPr>
      <t xml:space="preserve"> 特優共8名(5,000元*8名=40,000元)
 優等共17名(2,500元*17名=42,500元)
 進步獎共10名(800元*10名=8,000元)
 獎牌特優8個(1,800元*8個=14,400元)
 獎牌優等17個(1,600元*17個=27,200元)
 4.社團評鑑補助各社團檔案製作費用1,000元，鼓勵社團整理年度成果，展現社團績效，約85個社團(含印刷費、活動費等)。</t>
    </r>
    <phoneticPr fontId="9" type="noConversion"/>
  </si>
  <si>
    <t>為提醒同學要如何得到『鈣』高尚的身體，經由骨密度檢測活動傳遞如何補鈣正確觀念並由活動測量瞭解如何補鈣及VDitD。辦理骨密度檢測活動2場次，傳遞聰明補鈣，堅固骨本，經費預估2萬元(含諮詢費、檢測費、印刷費(宣傳海報、雜支等)。</t>
    <phoneticPr fontId="2" type="noConversion"/>
  </si>
  <si>
    <t>1.體育性社團辦理校際交流競賽活動(球類、武術觀摩會)、講座，約50場次，預算約4,000元(含報名費、旅運費等)。
2.體育性社團參與全國校院錦標賽(球類)，約20場次，預算約3,000元(含報名費、旅運費等)。
3.學會性社團辦理大型運動會競賽，邀請各大專校院系隊至本校進行交流競賽，場次約5場，預算約5,000-20,000元(含報名費、印刷費、活動費等)。</t>
    <phoneticPr fontId="9" type="noConversion"/>
  </si>
  <si>
    <t>辦理項目為社團幹部訓練活動，活動主軸分階段給予不同課程內容。
1.屬性社團聯合訓練活動，增進同性質社團交流，促進社團發展。每場次30,000元，預估5場次(含講座鐘點費、印刷費、活動費等)。
2.社團聯合幹部訓練，透過社團間交流及分享，使社團間資源共享，預估5場次，每場約3,000元-8,000元不等(含講座鐘點費、活動費、印刷費等)。
3.社團幹部訓練，配合社團發展需求，規劃相關培訓課程，於平日、寒暑假皆辦理，預估50場次，每場3,000元-5,000元不等(含講座鐘點費、活動費等)。</t>
    <phoneticPr fontId="9" type="noConversion"/>
  </si>
  <si>
    <t>1.音樂性社團辦理音樂活動，透過音樂演出活動，洗滌心靈，使身心靈獲得休憩，預計10場次，約3,000元-8,000元(含印刷費、活動費)。
2.宗教性社團、學藝性社團辦理分享會活動或講座，透過分享探討生命價值的意義，並學會感恩知足，預計10場次，約3,000元至5,000元(含講座鐘點費、印刷費)。</t>
    <phoneticPr fontId="9" type="noConversion"/>
  </si>
  <si>
    <t>1.學藝性社團辦理藝文講座及實作體驗課程，以增進技能學習，提升人文素養，每場次補助3,000元-10,000元，約40場次(含講座鐘點費、活動費等)。
2.音樂性社團邀請知名樂團及樂手進行創作分享，提高學生音樂素養及學習興趣，約20場次，每場次補助約3,000元-5,000元(含講座鐘點費、活動費等)。
3.各屬性社團辦理相關藝文講座，提升學生人文涵養，約10場次，每場次補助約3,000元-5,000元(含講座鐘點費、活動費)。</t>
    <phoneticPr fontId="9" type="noConversion"/>
  </si>
  <si>
    <t>補助蘭陽校園社團辦理學術演講、藝文推廣、特色活動(新生餐會、中秋師生聯歡、校慶、聖誕晚會等)，(含交通費、業務費、膳食費、活動材料費、印製費、雜支等)。</t>
    <phoneticPr fontId="2" type="noConversion"/>
  </si>
  <si>
    <t>1.為展現社團自身創意及活動特色，辦理社團招生嘉年華，預算約11萬元(含印製費、活動費、器材租借費等)。
2.社團辦公室佈置整潔競賽活動，社團發揮創意美化社辦及外牆，預算約2萬元(含印製費、活動費、獎金)。
3.辦理社團企畫新秀，培養學生創意創新能力，預算約1萬元（含印製費、活動費、獎金）。</t>
    <phoneticPr fontId="9" type="noConversion"/>
  </si>
  <si>
    <t>1.辦理學生會會務工作研習，培訓對象為學生會正副會長、學生議會議員、學生評議會委員及秘書團，預計於6月底至7月期間擇日辦理，研習內容預計安排法學緒論、組織經營管理、學生會相關法規說明、校務資源介紹、校級會議參與及探討校園待解決建議案等與學生自治組織議題相關課程，藉此傳承學生會運作經驗，使學生會成員得以順利運作，落實學生自治之精神。預計舉辦1場次，預算約3萬。
2.5月份辦理學生正副會長、議員選舉1場次，經費約8萬元(含旅運費、印刷費等)。
3.辦理議事推廣研習營，帶領學生實際參訪台北市議會，以更貼近了解實際運作狀況，並邀請講師進行議事相關知能研習，經費約2萬元(含旅運費、講座鐘點費、膳宿費、保險費等)。</t>
    <phoneticPr fontId="9" type="noConversion"/>
  </si>
  <si>
    <t>為增進社團多元發展，特規劃此項目，主軸包含技能研習系列活動、交流觀摩系列活動以及體驗教育系列活動等。每場次經費補助約3,000元-10,000元，估計60場次。2.各社團辦理服務學習訓練課程，每場次經費補助3,000元-10,000元，預計20場次(含講座鐘點費、印刷費、活動費等)。</t>
    <phoneticPr fontId="9" type="noConversion"/>
  </si>
  <si>
    <t>帶動中小學社團發展相關活動：
1.社團利用平日課餘時間前往鄰近中小學(鄧公、新興、淡水國小..等)進行體能、音樂教學、美勞創作等教學服務，並依其服務次數、遠近、教案內容酌予補助。
2.為提升帶動中小學平日服務品質，由各社團辦理帶動中小學培訓活動，每場次經費補助約4,000元-10,000元不等，預計辦理2場次，所需經費約2萬元(含活動費、印刷費、膳宿費、旅運費、雜支等)。
3.辦理帶動中小學成果展，並邀請學校師長、參與計畫社團夥伴，以及中小學學生、師長出席，展現學習成果。預計辦理1場次，參與人數約220人，經費預算5萬5,000元(含膳宿費、印刷費、活動費、保險費、旅運費、雜支等)。</t>
    <phoneticPr fontId="9" type="noConversion"/>
  </si>
  <si>
    <r>
      <rPr>
        <sz val="11"/>
        <rFont val="標楷體"/>
        <family val="4"/>
      </rPr>
      <t xml:space="preserve">藉由多軸度的心理推廣活動，協助學生建立多元思考能力、增加心理健康知識、提升自我效能感，增加自我肯定，使其具備強韌的挫折容忍力來因應豐富的大學生活。預計辦理：
</t>
    </r>
    <r>
      <rPr>
        <sz val="11"/>
        <rFont val="Times New Roman"/>
        <family val="1"/>
      </rPr>
      <t>1.</t>
    </r>
    <r>
      <rPr>
        <sz val="11"/>
        <rFont val="標楷體"/>
        <family val="4"/>
      </rPr>
      <t>聘請專家進行專題演講、工作坊共</t>
    </r>
    <r>
      <rPr>
        <sz val="11"/>
        <rFont val="Times New Roman"/>
        <family val="1"/>
      </rPr>
      <t>3-8</t>
    </r>
    <r>
      <rPr>
        <sz val="11"/>
        <rFont val="標楷體"/>
        <family val="4"/>
      </rPr>
      <t>場，每場</t>
    </r>
    <r>
      <rPr>
        <sz val="11"/>
        <rFont val="Times New Roman"/>
        <family val="1"/>
      </rPr>
      <t>2</t>
    </r>
    <r>
      <rPr>
        <sz val="11"/>
        <rFont val="標楷體"/>
        <family val="4"/>
      </rPr>
      <t xml:space="preserve">小時。
</t>
    </r>
    <r>
      <rPr>
        <sz val="11"/>
        <rFont val="Times New Roman"/>
        <family val="1"/>
      </rPr>
      <t>2.</t>
    </r>
    <r>
      <rPr>
        <sz val="11"/>
        <rFont val="標楷體"/>
        <family val="4"/>
      </rPr>
      <t>於校園辦理</t>
    </r>
    <r>
      <rPr>
        <sz val="11"/>
        <rFont val="Times New Roman"/>
        <family val="1"/>
      </rPr>
      <t>3-6</t>
    </r>
    <r>
      <rPr>
        <sz val="11"/>
        <rFont val="標楷體"/>
        <family val="4"/>
      </rPr>
      <t xml:space="preserve">天攤位或推廣交流活動。
</t>
    </r>
    <r>
      <rPr>
        <sz val="11"/>
        <rFont val="Times New Roman"/>
        <family val="1"/>
      </rPr>
      <t>3.</t>
    </r>
    <r>
      <rPr>
        <sz val="11"/>
        <rFont val="標楷體"/>
        <family val="4"/>
      </rPr>
      <t xml:space="preserve">以創意互動方式宣導淡「江校園生活的心靈雞湯」徵文活動，並將其作品製作相關刊物進行發放。
</t>
    </r>
    <r>
      <rPr>
        <sz val="11"/>
        <rFont val="Times New Roman"/>
        <family val="1"/>
      </rPr>
      <t>4.</t>
    </r>
    <r>
      <rPr>
        <sz val="11"/>
        <rFont val="標楷體"/>
        <family val="4"/>
      </rPr>
      <t>製發相關活動教材、例行性海報及廁所文宣、主題文章之衛教宣導。
經費預估約需</t>
    </r>
    <r>
      <rPr>
        <sz val="11"/>
        <rFont val="Times New Roman"/>
        <family val="1"/>
      </rPr>
      <t>10</t>
    </r>
    <r>
      <rPr>
        <sz val="11"/>
        <rFont val="標楷體"/>
        <family val="4"/>
      </rPr>
      <t>萬元整</t>
    </r>
    <r>
      <rPr>
        <sz val="11"/>
        <rFont val="Times New Roman"/>
        <family val="1"/>
      </rPr>
      <t>(</t>
    </r>
    <r>
      <rPr>
        <sz val="11"/>
        <rFont val="標楷體"/>
        <family val="4"/>
      </rPr>
      <t>含講座鐘點費、補充保費、印製費、活動費、教材教具、稿費、雜支等</t>
    </r>
    <r>
      <rPr>
        <sz val="11"/>
        <rFont val="Times New Roman"/>
        <family val="1"/>
      </rPr>
      <t>)</t>
    </r>
    <phoneticPr fontId="9" type="noConversion"/>
  </si>
  <si>
    <r>
      <t>1.</t>
    </r>
    <r>
      <rPr>
        <sz val="10"/>
        <color theme="1"/>
        <rFont val="標楷體"/>
        <family val="4"/>
        <charset val="136"/>
      </rPr>
      <t>透過招募、甄選、培訓、反思等方式，培養卸任幹部成為淡海同舟服務員，協助新任社團幹部經營社團。培訓內容包含移地訓練、討論帶領、企畫書撰寫等。所需經費計5萬元(含講座鐘點費、印刷費、膳宿費、活動費等)。
 2.辦理社團傳承暨交接活動，透過校友分享、傳承典禮等方式，傳揚社團精神。所需經費4萬元(含講座鐘點費、印刷費、膳宿費、活動費等)。
3.辦理社團期中反思營，藉由課程、討論，反思社團經營歷程，重新思考目標，充電再出發。所需經費約2萬元（含講座鐘點費、印刷費、膳宿費、活動費等）。
4.透過招募、培訓、反思等方式，培養卸任寒暑假服務隊幹部成為淡服引導員，協助寒暑假服務隊從成立、籌備、訓練、服務、反思，進行全面輔導團。培訓內容包含移地訓練、討論帶領、課程講習、企畫書檢核等。所需經費計5萬元(含講座鐘點費、印刷費、膳宿費、活動費等)。
5.辦理燈光音響研習，針對燈光音響有興趣的同學進行培訓，開設燈光音響研習課程，其中包含內容操作原理、舞台安全進行課程研習，預計人數40人次，所需經費計2萬元(含講座鐘點費、印刷費、膳宿費、活動費等)。</t>
    </r>
    <phoneticPr fontId="9" type="noConversion"/>
  </si>
  <si>
    <t>1.為加深學生賃居安全觀念、強化租屋安全應注意之必要事項，預計舉辦20場相關座談會。配合款經費約7萬3,382元(含講座、餐盒、資料、文宣品及海報印製等)。
2.為維護學生賃居安全，提升賃居專業知能與自我評核能力，由教官輔導學生實施自我評核，另針對有危安疑慮處所實施時地訪視，補助款經費約8,820元。</t>
    <phoneticPr fontId="2" type="noConversion"/>
  </si>
  <si>
    <t>院系導師座談會：每學期以學院為單位(含蘭陽校園)計辦理7場院、系導師座談會，第1學期會議重點在頒獎表揚年度優良導師並藉由教務、學務及總務處等宣導事項，增加導師輔導學生成效。第2學期以諮輔組輔導學生案例專題報告，提升導師辨識須提供專業諮商學生之知能。2學期共計有各院系教師、系教官約1,080人次及一、二級主管及助理120人次，合計約1,200人次與會，所需經費計10萬元(含膳費、雜支)。</t>
    <phoneticPr fontId="2" type="noConversion"/>
  </si>
  <si>
    <t>提升導師功能鼓勵措施：每學年第2學期召開「優良導師獎勵審查委員會」遴選前一學年度特優及優良導師，獲選「特優導師」者由校長於公開場合表揚，獲選「優良導師」者由院長於院導師會議頒獎，製作中英文雙語獎狀所需經費計3,500元。</t>
    <phoneticPr fontId="2" type="noConversion"/>
  </si>
  <si>
    <t>設置助理輔導員制，配合宿舍輔導員執行宿舍管理等相關工作。辦理助理輔導員2天甄選特訓研習及職前訓練活動，從中觀察學生特質，安排專業講師講授，激發學生潛能、培養課外應變能力及競爭力，活動經費包含膳宿費、場地費及講座鐘點等費用。</t>
    <phoneticPr fontId="2" type="noConversion"/>
  </si>
  <si>
    <t>1.法律諮詢：法律諮詢服務，每週提供2小時服務，以1,000元計，每學期以28週計，約需2萬8,000元；2學期56週所需諮詢經費計5萬6,000元。
2.智慧財產權宣導：每學期各辦理1場智慧財產權宣導講座，對象均為全校師生，參與人數約100人，所需經費1萬1,400元(含講師鐘點費、印刷費、雜支等)。另，為向新生宣導尊重智慧財產權觀念，擬製做智慧財產權宣導筆於新生暨家長座談會中發放(約500份)，所需經費6,000元(印刷費)。
3.信用教育宣導系列活動：信用教育宣導系列活動，辦理109學年度學生就學貸款說明會，邀請臺灣銀行淡水分行人員蒞校宣導辦理就學貸款注意事項、現場對保服務等，對象為全校學生，參與人次計約200人次，所需經費1萬3,300元（含鐘點費、印刷費、膳費、雜支等）。
4.生活法治教育講座：辦理2場民主法治教育系列宣導活動，邀請學界或公務機關專業之講師蒞校演講，對象為全校學生，參與人數約200人次，所需經費約2萬6,400元(含講師鐘點費、印刷費、雜支等)。
5.原住民族就業及生活法治宣導：為使本校原民生了解關於原住民族相關法規，邀請具原住民籍在各行業之成就對相關法治、國考經驗及就業講座分享，以提升本校原住民學生未來競爭力，並提供就業多元選擇，所需經費6,000元（含講座鐘點費、印刷費、雜支）。
6.生活法治教育宣導：108年度辦理1場校務人員民主法治人權教育宣導講座，參與人數約100人，所需經費約1萬元(含講座鐘點費、膳費、雜支等)。
7.犯罪預防宣導：結合本校辦理校園安全宣導時機，以辦理講座及設攤闖關活動方式實施犯罪預防教育宣導，參與人數約500人，所需經費約3萬6,000元(含講師鐘點費、印刷費、雜支等)。</t>
    <phoneticPr fontId="2" type="noConversion"/>
  </si>
  <si>
    <t>1.生活藝術相關講座：參加對象為本校學生，計約200人，將邀請專業人士蒞校講座，藉以強化學生人文涵養、陶冶性情品德，培養德術兼備之現代化公民，所需經費約3萬6,000元(含講座鐘點費、印製費、雜支等)。
2.原住民學生之夜：藉由原住民歌舞表演與展覽方式，邀請全校師生欣賞，使原住民文化活動在校園中引起迴響，亦陪同輔導學生經由原住民歌舞練習、成果發表活動企劃、進行，凝聚原住民學生情誼及提升族群認同，所需經費1萬6,000元（含印刷費、表演服裝與道具租借等）。
3.原來這麼美-了解原住民文化：推動文化使命，讓原住民堅毅不輕易放棄的精神代代延續下去，讓全校師生看見原住民在台灣存在的價值，預計邀請原住民文創工作者進行2場講座分享，所需經費1萬元（含講座鐘點費、印刷費、雜支等）。</t>
    <phoneticPr fontId="2" type="noConversion"/>
  </si>
  <si>
    <t>1.社團於寒假及暑假期間至偏鄉地區舉辦營隊，大部分服務隊皆以長期深耕為目標，以了解在地文化，相互學習、成長，其餘社團則依服務對象需求訂定服務計畫。透過與校方溝通了解需求後，進行課程設計並實際執行，以服務國小孩童，回饋所學，藉由反思理解服務內涵及社會相關議題。經費補助約1萬5,000元-2萬5,000元，預估寒暑假共計40隊隊伍，所需經費27萬元。
2.辦理寒暑假服務隊成果分享會，進行觀摩並分享服務經驗；邀請老師進行服務評選，評選內容包含服務持續性及服務特色，評選優秀隊伍予以獎勵。編列競賽獎金共3名，每名3,000元，共計2場次(合計獎金1萬8,000元)，預算12萬元。
 3.辦理淡服心引力-寒暑假服務隊服務啟動研習，透過研習會課程及活動設計，讓預計出隊的服務隊幹部，先瞭解服務學習概念及步驟，探討服務的多元及發展性，並與校外團隊交流，延續服務價值，預計每學期期初辦理，寒假服務隊研習需6萬元(80人)，暑假服務隊研習需3萬元(30人)。
 4.辦理淡服反思力-寒暑假服務隊服務反思研習，延伸淡服心引力服務學習理念，強化服務反思及成效階段，以服務體驗實作方式，讓服務隊幹部學習反思帶領技巧，並實際運用練習，預計每學期期初辦理，寒假服務隊研習需5萬元(40人)，暑假服務隊研習需2萬元(30人)</t>
    <phoneticPr fontId="9" type="noConversion"/>
  </si>
  <si>
    <t>3.辦理學生多元藝文活動(蘭陽)</t>
    <phoneticPr fontId="2" type="noConversion"/>
  </si>
  <si>
    <t>1.健康促進宣導活動(衛、諮)</t>
    <phoneticPr fontId="2" type="noConversion"/>
  </si>
  <si>
    <r>
      <t>1.</t>
    </r>
    <r>
      <rPr>
        <sz val="11"/>
        <rFont val="標楷體"/>
        <family val="4"/>
        <charset val="136"/>
      </rPr>
      <t>心靈健康推廣方案</t>
    </r>
    <r>
      <rPr>
        <sz val="11"/>
        <rFont val="Times New Roman"/>
        <family val="1"/>
      </rPr>
      <t>(</t>
    </r>
    <r>
      <rPr>
        <sz val="11"/>
        <rFont val="標楷體"/>
        <family val="4"/>
        <charset val="136"/>
      </rPr>
      <t>諮</t>
    </r>
    <r>
      <rPr>
        <sz val="11"/>
        <rFont val="Times New Roman"/>
        <family val="1"/>
      </rPr>
      <t>)</t>
    </r>
    <phoneticPr fontId="2" type="noConversion"/>
  </si>
  <si>
    <r>
      <t>3.</t>
    </r>
    <r>
      <rPr>
        <sz val="11"/>
        <rFont val="標楷體"/>
        <family val="4"/>
        <charset val="136"/>
      </rPr>
      <t>藝心鄉癒療親計畫</t>
    </r>
    <r>
      <rPr>
        <sz val="11"/>
        <rFont val="Times New Roman"/>
        <family val="1"/>
      </rPr>
      <t>(</t>
    </r>
    <r>
      <rPr>
        <sz val="11"/>
        <rFont val="標楷體"/>
        <family val="4"/>
        <charset val="136"/>
      </rPr>
      <t>諮</t>
    </r>
    <r>
      <rPr>
        <sz val="11"/>
        <rFont val="Times New Roman"/>
        <family val="1"/>
      </rPr>
      <t>)</t>
    </r>
    <phoneticPr fontId="2" type="noConversion"/>
  </si>
  <si>
    <r>
      <t xml:space="preserve"> 109學輔計畫概算表</t>
    </r>
    <r>
      <rPr>
        <b/>
        <sz val="14"/>
        <color rgb="FFFF0000"/>
        <rFont val="新細明體"/>
        <family val="1"/>
        <charset val="136"/>
      </rPr>
      <t>(教育部核定)</t>
    </r>
    <r>
      <rPr>
        <sz val="14"/>
        <color rgb="FFFF0000"/>
        <rFont val="新細明體"/>
        <family val="1"/>
        <charset val="136"/>
      </rPr>
      <t xml:space="preserve"> </t>
    </r>
    <r>
      <rPr>
        <b/>
        <sz val="14"/>
        <color rgb="FF0000FF"/>
        <rFont val="新細明體"/>
        <family val="1"/>
        <charset val="136"/>
      </rPr>
      <t>（109.3.18）</t>
    </r>
    <r>
      <rPr>
        <sz val="14"/>
        <rFont val="新細明體"/>
        <family val="1"/>
        <charset val="136"/>
      </rPr>
      <t xml:space="preserve">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</si>
</sst>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Red]\(#,##0\)"/>
    <numFmt numFmtId="178" formatCode="#,##0_ "/>
  </numFmts>
  <fonts count="40" x14ac:knownFonts="1">
    <font>
      <sz val="12"/>
      <name val="新細明體"/>
      <family val="1"/>
      <charset val="136"/>
    </font>
    <font>
      <sz val="12"/>
      <name val="新細明體"/>
      <family val="1"/>
      <charset val="136"/>
    </font>
    <font>
      <sz val="9"/>
      <name val="新細明體"/>
      <family val="1"/>
      <charset val="136"/>
    </font>
    <font>
      <sz val="12"/>
      <name val="標楷體"/>
      <family val="4"/>
      <charset val="136"/>
    </font>
    <font>
      <sz val="14"/>
      <name val="新細明體"/>
      <family val="1"/>
      <charset val="136"/>
    </font>
    <font>
      <sz val="11"/>
      <name val="標楷體"/>
      <family val="4"/>
      <charset val="136"/>
    </font>
    <font>
      <sz val="11"/>
      <name val="新細明體"/>
      <family val="1"/>
      <charset val="136"/>
    </font>
    <font>
      <b/>
      <sz val="11"/>
      <name val="標楷體"/>
      <family val="4"/>
      <charset val="136"/>
    </font>
    <font>
      <sz val="11"/>
      <color indexed="10"/>
      <name val="標楷體"/>
      <family val="4"/>
      <charset val="136"/>
    </font>
    <font>
      <sz val="9"/>
      <name val="細明體"/>
      <family val="3"/>
      <charset val="136"/>
    </font>
    <font>
      <b/>
      <sz val="11"/>
      <name val="新細明體"/>
      <family val="1"/>
      <charset val="136"/>
    </font>
    <font>
      <b/>
      <sz val="11"/>
      <color indexed="8"/>
      <name val="新細明體"/>
      <family val="1"/>
      <charset val="136"/>
    </font>
    <font>
      <b/>
      <sz val="12"/>
      <name val="新細明體"/>
      <family val="1"/>
      <charset val="136"/>
    </font>
    <font>
      <b/>
      <sz val="11"/>
      <color indexed="10"/>
      <name val="新細明體"/>
      <family val="1"/>
      <charset val="136"/>
    </font>
    <font>
      <b/>
      <sz val="12"/>
      <name val="標楷體"/>
      <family val="4"/>
      <charset val="136"/>
    </font>
    <font>
      <b/>
      <i/>
      <sz val="12"/>
      <name val="標楷體"/>
      <family val="4"/>
      <charset val="136"/>
    </font>
    <font>
      <b/>
      <i/>
      <sz val="12"/>
      <name val="新細明體"/>
      <family val="1"/>
      <charset val="136"/>
    </font>
    <font>
      <b/>
      <sz val="11"/>
      <color indexed="10"/>
      <name val="標楷體"/>
      <family val="4"/>
      <charset val="136"/>
    </font>
    <font>
      <sz val="12"/>
      <color indexed="10"/>
      <name val="新細明體"/>
      <family val="1"/>
      <charset val="136"/>
    </font>
    <font>
      <i/>
      <sz val="12"/>
      <name val="標楷體"/>
      <family val="4"/>
      <charset val="136"/>
    </font>
    <font>
      <b/>
      <sz val="12"/>
      <color rgb="FFFF0000"/>
      <name val="標楷體"/>
      <family val="4"/>
      <charset val="136"/>
    </font>
    <font>
      <sz val="12"/>
      <color rgb="FF006100"/>
      <name val="新細明體"/>
      <family val="2"/>
      <charset val="136"/>
      <scheme val="minor"/>
    </font>
    <font>
      <sz val="11"/>
      <color rgb="FFFF0000"/>
      <name val="標楷體"/>
      <family val="4"/>
      <charset val="136"/>
    </font>
    <font>
      <sz val="11"/>
      <color theme="1"/>
      <name val="標楷體"/>
      <family val="4"/>
      <charset val="136"/>
    </font>
    <font>
      <b/>
      <sz val="11"/>
      <color theme="1"/>
      <name val="新細明體"/>
      <family val="1"/>
      <charset val="136"/>
    </font>
    <font>
      <b/>
      <sz val="12"/>
      <color theme="1"/>
      <name val="標楷體"/>
      <family val="4"/>
      <charset val="136"/>
    </font>
    <font>
      <sz val="12"/>
      <color theme="1"/>
      <name val="新細明體"/>
      <family val="1"/>
      <charset val="136"/>
    </font>
    <font>
      <sz val="12"/>
      <color rgb="FFFF0000"/>
      <name val="標楷體"/>
      <family val="4"/>
      <charset val="136"/>
    </font>
    <font>
      <b/>
      <sz val="14"/>
      <color rgb="FFFF0000"/>
      <name val="新細明體"/>
      <family val="1"/>
      <charset val="136"/>
    </font>
    <font>
      <b/>
      <sz val="14"/>
      <color rgb="FF0000FF"/>
      <name val="新細明體"/>
      <family val="1"/>
      <charset val="136"/>
    </font>
    <font>
      <sz val="10"/>
      <name val="標楷體"/>
      <family val="4"/>
      <charset val="136"/>
    </font>
    <font>
      <sz val="11"/>
      <name val="Times New Roman"/>
      <family val="1"/>
    </font>
    <font>
      <i/>
      <sz val="12"/>
      <name val="新細明體"/>
      <family val="1"/>
      <charset val="136"/>
    </font>
    <font>
      <b/>
      <sz val="11"/>
      <color rgb="FFFF0000"/>
      <name val="新細明體"/>
      <family val="1"/>
      <charset val="136"/>
    </font>
    <font>
      <sz val="12"/>
      <color theme="1"/>
      <name val="標楷體"/>
      <family val="4"/>
      <charset val="136"/>
    </font>
    <font>
      <sz val="11"/>
      <name val="標楷體"/>
      <family val="4"/>
    </font>
    <font>
      <sz val="12"/>
      <name val="Times New Roman"/>
      <family val="1"/>
    </font>
    <font>
      <sz val="12"/>
      <name val="標楷體"/>
      <family val="4"/>
    </font>
    <font>
      <sz val="10"/>
      <color theme="1"/>
      <name val="標楷體"/>
      <family val="4"/>
      <charset val="136"/>
    </font>
    <font>
      <sz val="14"/>
      <color rgb="FFFF0000"/>
      <name val="新細明體"/>
      <family val="1"/>
      <charset val="136"/>
    </font>
  </fonts>
  <fills count="10">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31"/>
        <bgColor indexed="64"/>
      </patternFill>
    </fill>
    <fill>
      <patternFill patternType="solid">
        <fgColor theme="0"/>
        <bgColor indexed="64"/>
      </patternFill>
    </fill>
    <fill>
      <patternFill patternType="solid">
        <fgColor rgb="FFC6EFCE"/>
      </patternFill>
    </fill>
    <fill>
      <patternFill patternType="solid">
        <fgColor rgb="FFCCCCFF"/>
        <bgColor indexed="64"/>
      </patternFill>
    </fill>
    <fill>
      <patternFill patternType="solid">
        <fgColor rgb="FFFFFFCC"/>
        <bgColor indexed="64"/>
      </patternFill>
    </fill>
    <fill>
      <patternFill patternType="solid">
        <fgColor rgb="FFFFFFFF"/>
        <bgColor rgb="FFFFFFFF"/>
      </patternFill>
    </fill>
  </fills>
  <borders count="75">
    <border>
      <left/>
      <right/>
      <top/>
      <bottom/>
      <diagonal/>
    </border>
    <border>
      <left style="thin">
        <color indexed="64"/>
      </left>
      <right style="thin">
        <color indexed="64"/>
      </right>
      <top style="thin">
        <color indexed="64"/>
      </top>
      <bottom/>
      <diagonal/>
    </border>
    <border>
      <left style="thin">
        <color indexed="64"/>
      </left>
      <right style="thick">
        <color indexed="53"/>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53"/>
      </bottom>
      <diagonal/>
    </border>
    <border>
      <left style="thin">
        <color indexed="64"/>
      </left>
      <right style="thick">
        <color indexed="53"/>
      </right>
      <top style="thin">
        <color indexed="64"/>
      </top>
      <bottom style="thick">
        <color indexed="53"/>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thick">
        <color indexed="53"/>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ck">
        <color indexed="5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ck">
        <color indexed="53"/>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ck">
        <color indexed="53"/>
      </top>
      <bottom style="hair">
        <color indexed="64"/>
      </bottom>
      <diagonal/>
    </border>
    <border>
      <left/>
      <right style="thick">
        <color indexed="53"/>
      </right>
      <top style="thick">
        <color indexed="53"/>
      </top>
      <bottom style="hair">
        <color indexed="64"/>
      </bottom>
      <diagonal/>
    </border>
    <border>
      <left/>
      <right/>
      <top style="hair">
        <color indexed="64"/>
      </top>
      <bottom style="hair">
        <color indexed="64"/>
      </bottom>
      <diagonal/>
    </border>
    <border>
      <left/>
      <right style="thick">
        <color indexed="53"/>
      </right>
      <top style="hair">
        <color indexed="64"/>
      </top>
      <bottom style="hair">
        <color indexed="64"/>
      </bottom>
      <diagonal/>
    </border>
    <border>
      <left/>
      <right/>
      <top style="hair">
        <color indexed="64"/>
      </top>
      <bottom style="thin">
        <color indexed="64"/>
      </bottom>
      <diagonal/>
    </border>
    <border>
      <left/>
      <right style="thick">
        <color indexed="53"/>
      </right>
      <top style="hair">
        <color indexed="64"/>
      </top>
      <bottom style="thin">
        <color indexed="64"/>
      </bottom>
      <diagonal/>
    </border>
    <border>
      <left/>
      <right/>
      <top style="thin">
        <color indexed="64"/>
      </top>
      <bottom style="hair">
        <color indexed="64"/>
      </bottom>
      <diagonal/>
    </border>
    <border>
      <left/>
      <right style="thick">
        <color indexed="53"/>
      </right>
      <top style="thin">
        <color indexed="64"/>
      </top>
      <bottom style="hair">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thin">
        <color indexed="64"/>
      </top>
      <bottom/>
      <diagonal/>
    </border>
    <border>
      <left/>
      <right style="thick">
        <color indexed="53"/>
      </right>
      <top style="thin">
        <color indexed="64"/>
      </top>
      <bottom/>
      <diagonal/>
    </border>
    <border>
      <left/>
      <right/>
      <top/>
      <bottom style="thin">
        <color indexed="64"/>
      </bottom>
      <diagonal/>
    </border>
    <border>
      <left/>
      <right style="thick">
        <color indexed="53"/>
      </right>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ck">
        <color indexed="53"/>
      </bottom>
      <diagonal/>
    </border>
    <border>
      <left style="thin">
        <color indexed="64"/>
      </left>
      <right style="thick">
        <color indexed="53"/>
      </right>
      <top/>
      <bottom style="thin">
        <color indexed="64"/>
      </bottom>
      <diagonal/>
    </border>
    <border>
      <left/>
      <right style="double">
        <color indexed="64"/>
      </right>
      <top style="thin">
        <color indexed="64"/>
      </top>
      <bottom style="thin">
        <color indexed="64"/>
      </bottom>
      <diagonal/>
    </border>
    <border>
      <left/>
      <right style="thick">
        <color indexed="53"/>
      </right>
      <top style="thin">
        <color indexed="64"/>
      </top>
      <bottom style="thin">
        <color indexed="64"/>
      </bottom>
      <diagonal/>
    </border>
    <border>
      <left style="thick">
        <color indexed="53"/>
      </left>
      <right style="thin">
        <color indexed="64"/>
      </right>
      <top style="thin">
        <color indexed="64"/>
      </top>
      <bottom style="thin">
        <color indexed="64"/>
      </bottom>
      <diagonal/>
    </border>
    <border>
      <left/>
      <right/>
      <top/>
      <bottom style="thick">
        <color indexed="53"/>
      </bottom>
      <diagonal/>
    </border>
    <border>
      <left style="double">
        <color indexed="64"/>
      </left>
      <right/>
      <top style="thin">
        <color indexed="64"/>
      </top>
      <bottom style="thin">
        <color indexed="64"/>
      </bottom>
      <diagonal/>
    </border>
    <border>
      <left style="thick">
        <color indexed="53"/>
      </left>
      <right/>
      <top style="thin">
        <color indexed="64"/>
      </top>
      <bottom style="thin">
        <color indexed="64"/>
      </bottom>
      <diagonal/>
    </border>
    <border>
      <left style="thick">
        <color indexed="53"/>
      </left>
      <right/>
      <top style="thin">
        <color indexed="64"/>
      </top>
      <bottom style="thick">
        <color indexed="53"/>
      </bottom>
      <diagonal/>
    </border>
    <border>
      <left style="thick">
        <color indexed="53"/>
      </left>
      <right/>
      <top/>
      <bottom style="thin">
        <color indexed="64"/>
      </bottom>
      <diagonal/>
    </border>
    <border>
      <left style="thick">
        <color indexed="53"/>
      </left>
      <right/>
      <top style="hair">
        <color indexed="64"/>
      </top>
      <bottom style="hair">
        <color indexed="64"/>
      </bottom>
      <diagonal/>
    </border>
    <border>
      <left style="thick">
        <color indexed="53"/>
      </left>
      <right/>
      <top style="thick">
        <color indexed="53"/>
      </top>
      <bottom style="hair">
        <color indexed="64"/>
      </bottom>
      <diagonal/>
    </border>
    <border>
      <left style="thick">
        <color indexed="53"/>
      </left>
      <right/>
      <top style="hair">
        <color indexed="64"/>
      </top>
      <bottom style="thin">
        <color indexed="64"/>
      </bottom>
      <diagonal/>
    </border>
    <border>
      <left style="thick">
        <color indexed="53"/>
      </left>
      <right/>
      <top style="thin">
        <color indexed="64"/>
      </top>
      <bottom style="hair">
        <color indexed="64"/>
      </bottom>
      <diagonal/>
    </border>
    <border>
      <left style="thin">
        <color indexed="64"/>
      </left>
      <right style="thick">
        <color theme="9" tint="-0.24994659260841701"/>
      </right>
      <top style="thin">
        <color indexed="64"/>
      </top>
      <bottom style="thin">
        <color indexed="64"/>
      </bottom>
      <diagonal/>
    </border>
    <border>
      <left style="thick">
        <color indexed="53"/>
      </left>
      <right/>
      <top style="thin">
        <color indexed="64"/>
      </top>
      <bottom/>
      <diagonal/>
    </border>
    <border>
      <left/>
      <right/>
      <top style="thin">
        <color indexed="64"/>
      </top>
      <bottom style="thick">
        <color indexed="53"/>
      </bottom>
      <diagonal/>
    </border>
    <border>
      <left/>
      <right style="thick">
        <color theme="9" tint="-0.24994659260841701"/>
      </right>
      <top style="thin">
        <color indexed="64"/>
      </top>
      <bottom style="thin">
        <color indexed="64"/>
      </bottom>
      <diagonal/>
    </border>
    <border>
      <left/>
      <right style="thick">
        <color indexed="53"/>
      </right>
      <top style="thin">
        <color indexed="64"/>
      </top>
      <bottom style="thick">
        <color indexed="53"/>
      </bottom>
      <diagonal/>
    </border>
    <border>
      <left style="thin">
        <color indexed="64"/>
      </left>
      <right/>
      <top style="thin">
        <color indexed="64"/>
      </top>
      <bottom style="thick">
        <color indexed="53"/>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double">
        <color rgb="FF000000"/>
      </left>
      <right style="thin">
        <color rgb="FF000000"/>
      </right>
      <top style="thin">
        <color indexed="64"/>
      </top>
      <bottom style="thin">
        <color auto="1"/>
      </bottom>
      <diagonal/>
    </border>
    <border>
      <left style="thin">
        <color rgb="FF000000"/>
      </left>
      <right style="thin">
        <color rgb="FF000000"/>
      </right>
      <top style="thin">
        <color indexed="64"/>
      </top>
      <bottom style="thin">
        <color auto="1"/>
      </bottom>
      <diagonal/>
    </border>
    <border>
      <left/>
      <right style="thin">
        <color rgb="FF000000"/>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double">
        <color rgb="FF000000"/>
      </left>
      <right style="thin">
        <color rgb="FF000000"/>
      </right>
      <top/>
      <bottom/>
      <diagonal/>
    </border>
    <border>
      <left/>
      <right style="thin">
        <color rgb="FF000000"/>
      </right>
      <top/>
      <bottom/>
      <diagonal/>
    </border>
    <border>
      <left style="double">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indexed="64"/>
      </left>
      <right style="thin">
        <color rgb="FF000000"/>
      </right>
      <top style="thin">
        <color indexed="64"/>
      </top>
      <bottom style="thin">
        <color rgb="FF000000"/>
      </bottom>
      <diagonal/>
    </border>
    <border>
      <left style="double">
        <color indexed="64"/>
      </left>
      <right style="thin">
        <color indexed="64"/>
      </right>
      <top style="thin">
        <color rgb="FF000000"/>
      </top>
      <bottom style="thin">
        <color indexed="64"/>
      </bottom>
      <diagonal/>
    </border>
    <border>
      <left style="double">
        <color rgb="FF000000"/>
      </left>
      <right style="thin">
        <color rgb="FF000000"/>
      </right>
      <top style="thin">
        <color auto="1"/>
      </top>
      <bottom style="thin">
        <color rgb="FF000000"/>
      </bottom>
      <diagonal/>
    </border>
    <border>
      <left style="double">
        <color indexed="64"/>
      </left>
      <right/>
      <top/>
      <bottom style="thin">
        <color indexed="64"/>
      </bottom>
      <diagonal/>
    </border>
    <border>
      <left style="double">
        <color rgb="FF000000"/>
      </left>
      <right style="thin">
        <color rgb="FF000000"/>
      </right>
      <top/>
      <bottom style="thin">
        <color auto="1"/>
      </bottom>
      <diagonal/>
    </border>
    <border>
      <left style="thin">
        <color rgb="FF000000"/>
      </left>
      <right style="thin">
        <color rgb="FF000000"/>
      </right>
      <top style="thin">
        <color rgb="FF000000"/>
      </top>
      <bottom style="thin">
        <color auto="1"/>
      </bottom>
      <diagonal/>
    </border>
    <border>
      <left/>
      <right style="thin">
        <color rgb="FF000000"/>
      </right>
      <top style="thin">
        <color indexed="64"/>
      </top>
      <bottom style="thin">
        <color auto="1"/>
      </bottom>
      <diagonal/>
    </border>
  </borders>
  <cellStyleXfs count="2">
    <xf numFmtId="0" fontId="0" fillId="0" borderId="0">
      <alignment vertical="center"/>
    </xf>
    <xf numFmtId="0" fontId="21" fillId="6" borderId="0" applyNumberFormat="0" applyBorder="0" applyAlignment="0" applyProtection="0">
      <alignment vertical="center"/>
    </xf>
  </cellStyleXfs>
  <cellXfs count="394">
    <xf numFmtId="0" fontId="0" fillId="0" borderId="0" xfId="0">
      <alignment vertical="center"/>
    </xf>
    <xf numFmtId="0" fontId="0" fillId="0" borderId="0" xfId="0" applyBorder="1">
      <alignment vertical="center"/>
    </xf>
    <xf numFmtId="49" fontId="7" fillId="2" borderId="2" xfId="0" applyNumberFormat="1" applyFont="1" applyFill="1" applyBorder="1" applyAlignment="1">
      <alignment vertical="center" wrapText="1"/>
    </xf>
    <xf numFmtId="0" fontId="10" fillId="0" borderId="0" xfId="0" applyFont="1">
      <alignment vertical="center"/>
    </xf>
    <xf numFmtId="0" fontId="10" fillId="0" borderId="0" xfId="0" applyFont="1" applyAlignment="1">
      <alignment horizontal="left" vertical="center" wrapText="1"/>
    </xf>
    <xf numFmtId="0" fontId="7"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1" fillId="0" borderId="0" xfId="0" applyFont="1" applyAlignment="1">
      <alignment horizontal="left" vertical="center" wrapText="1"/>
    </xf>
    <xf numFmtId="0" fontId="12" fillId="0" borderId="0" xfId="0" applyFont="1">
      <alignment vertical="center"/>
    </xf>
    <xf numFmtId="0" fontId="13" fillId="0" borderId="0" xfId="0" applyFont="1" applyAlignment="1">
      <alignment horizontal="left" vertical="center" wrapText="1"/>
    </xf>
    <xf numFmtId="176" fontId="0" fillId="0" borderId="0" xfId="0" applyNumberFormat="1" applyBorder="1">
      <alignment vertical="center"/>
    </xf>
    <xf numFmtId="176" fontId="0" fillId="0" borderId="0" xfId="0" applyNumberFormat="1">
      <alignment vertical="center"/>
    </xf>
    <xf numFmtId="49" fontId="7" fillId="2" borderId="4" xfId="0" applyNumberFormat="1" applyFont="1" applyFill="1" applyBorder="1" applyAlignment="1">
      <alignment vertical="center" wrapText="1"/>
    </xf>
    <xf numFmtId="49" fontId="7" fillId="2" borderId="5" xfId="0" applyNumberFormat="1" applyFont="1" applyFill="1" applyBorder="1" applyAlignment="1">
      <alignment vertical="center" wrapText="1"/>
    </xf>
    <xf numFmtId="0" fontId="1" fillId="0" borderId="0" xfId="0" applyFont="1" applyFill="1">
      <alignment vertical="center"/>
    </xf>
    <xf numFmtId="176" fontId="7" fillId="2" borderId="11" xfId="0" applyNumberFormat="1" applyFont="1" applyFill="1" applyBorder="1" applyAlignment="1">
      <alignment vertical="center" wrapText="1"/>
    </xf>
    <xf numFmtId="0" fontId="6" fillId="0" borderId="0" xfId="0" applyFont="1" applyFill="1">
      <alignment vertical="center"/>
    </xf>
    <xf numFmtId="0" fontId="6" fillId="0" borderId="0" xfId="0" applyFont="1" applyFill="1" applyAlignment="1">
      <alignment horizontal="left" vertical="center" wrapText="1"/>
    </xf>
    <xf numFmtId="0" fontId="5" fillId="0" borderId="0" xfId="0" applyFont="1" applyFill="1">
      <alignment vertical="center"/>
    </xf>
    <xf numFmtId="0" fontId="6" fillId="0" borderId="0" xfId="0" applyFont="1" applyFill="1" applyAlignment="1">
      <alignment vertical="center" wrapText="1"/>
    </xf>
    <xf numFmtId="0" fontId="6" fillId="0" borderId="0" xfId="0" applyFont="1" applyFill="1" applyAlignment="1">
      <alignment horizontal="left" vertical="center"/>
    </xf>
    <xf numFmtId="176" fontId="7" fillId="2" borderId="10" xfId="0" applyNumberFormat="1" applyFont="1" applyFill="1" applyBorder="1" applyAlignment="1">
      <alignment vertical="center" wrapText="1"/>
    </xf>
    <xf numFmtId="176" fontId="7" fillId="2" borderId="7" xfId="0" applyNumberFormat="1" applyFont="1" applyFill="1" applyBorder="1" applyAlignment="1">
      <alignment vertical="center" wrapText="1"/>
    </xf>
    <xf numFmtId="176" fontId="7" fillId="2" borderId="3" xfId="0" applyNumberFormat="1" applyFont="1" applyFill="1" applyBorder="1" applyAlignment="1">
      <alignment vertical="center" wrapText="1"/>
    </xf>
    <xf numFmtId="176" fontId="7" fillId="2" borderId="13" xfId="0" applyNumberFormat="1" applyFont="1" applyFill="1" applyBorder="1" applyAlignment="1">
      <alignment vertical="center" wrapText="1"/>
    </xf>
    <xf numFmtId="49" fontId="7" fillId="2" borderId="3" xfId="0" applyNumberFormat="1" applyFont="1" applyFill="1" applyBorder="1" applyAlignment="1">
      <alignment vertical="center" wrapText="1"/>
    </xf>
    <xf numFmtId="49" fontId="7" fillId="2" borderId="14" xfId="0" applyNumberFormat="1" applyFont="1" applyFill="1" applyBorder="1" applyAlignment="1">
      <alignment vertical="center" wrapText="1"/>
    </xf>
    <xf numFmtId="0" fontId="4" fillId="0" borderId="0" xfId="0" applyFont="1" applyBorder="1">
      <alignment vertical="center"/>
    </xf>
    <xf numFmtId="176" fontId="14" fillId="3" borderId="10" xfId="0" applyNumberFormat="1" applyFont="1" applyFill="1" applyBorder="1" applyAlignment="1">
      <alignment horizontal="center" vertical="center" wrapText="1"/>
    </xf>
    <xf numFmtId="176" fontId="14" fillId="3" borderId="7" xfId="0" applyNumberFormat="1" applyFont="1" applyFill="1" applyBorder="1" applyAlignment="1">
      <alignment horizontal="center" vertical="center" wrapText="1"/>
    </xf>
    <xf numFmtId="176" fontId="14" fillId="3" borderId="13" xfId="0" applyNumberFormat="1" applyFont="1" applyFill="1" applyBorder="1" applyAlignment="1">
      <alignment horizontal="center" vertical="center" wrapText="1"/>
    </xf>
    <xf numFmtId="0" fontId="14" fillId="3" borderId="14" xfId="0" applyFont="1" applyFill="1" applyBorder="1" applyAlignment="1">
      <alignment horizontal="center" vertical="center"/>
    </xf>
    <xf numFmtId="176" fontId="14" fillId="3" borderId="10" xfId="0" applyNumberFormat="1" applyFont="1" applyFill="1" applyBorder="1" applyAlignment="1">
      <alignment horizontal="center" vertical="center"/>
    </xf>
    <xf numFmtId="176" fontId="14" fillId="3" borderId="13" xfId="0" applyNumberFormat="1" applyFont="1" applyFill="1" applyBorder="1" applyAlignment="1">
      <alignment horizontal="center" vertical="center"/>
    </xf>
    <xf numFmtId="176" fontId="0" fillId="0" borderId="17" xfId="0" applyNumberFormat="1" applyBorder="1" applyAlignment="1">
      <alignment vertical="center"/>
    </xf>
    <xf numFmtId="0" fontId="0" fillId="0" borderId="18" xfId="0" applyBorder="1" applyAlignment="1">
      <alignment vertical="center"/>
    </xf>
    <xf numFmtId="176" fontId="16" fillId="4" borderId="19" xfId="0" applyNumberFormat="1" applyFont="1" applyFill="1" applyBorder="1" applyAlignment="1">
      <alignment vertical="center"/>
    </xf>
    <xf numFmtId="176" fontId="0" fillId="0" borderId="19" xfId="0" applyNumberFormat="1" applyBorder="1" applyAlignment="1">
      <alignment vertical="center"/>
    </xf>
    <xf numFmtId="0" fontId="0" fillId="0" borderId="20" xfId="0" applyBorder="1" applyAlignment="1">
      <alignment vertical="center"/>
    </xf>
    <xf numFmtId="176" fontId="0" fillId="0" borderId="21" xfId="0" applyNumberFormat="1" applyBorder="1" applyAlignment="1">
      <alignment vertical="center"/>
    </xf>
    <xf numFmtId="0" fontId="0" fillId="0" borderId="22" xfId="0" applyBorder="1" applyAlignment="1">
      <alignment vertical="center"/>
    </xf>
    <xf numFmtId="176" fontId="0" fillId="0" borderId="23" xfId="0" applyNumberFormat="1" applyBorder="1" applyAlignment="1">
      <alignment vertical="center"/>
    </xf>
    <xf numFmtId="0" fontId="18" fillId="0" borderId="23" xfId="0" applyFont="1" applyBorder="1" applyAlignment="1">
      <alignment vertical="center"/>
    </xf>
    <xf numFmtId="0" fontId="18" fillId="0" borderId="24" xfId="0" applyFont="1" applyBorder="1" applyAlignment="1">
      <alignment vertical="center"/>
    </xf>
    <xf numFmtId="176" fontId="3" fillId="0" borderId="23" xfId="0" applyNumberFormat="1" applyFont="1" applyFill="1" applyBorder="1" applyAlignment="1">
      <alignment vertical="center" wrapText="1"/>
    </xf>
    <xf numFmtId="49" fontId="3" fillId="0" borderId="23" xfId="0" applyNumberFormat="1" applyFont="1" applyFill="1" applyBorder="1" applyAlignment="1">
      <alignment vertical="center" wrapText="1"/>
    </xf>
    <xf numFmtId="49" fontId="3" fillId="0" borderId="24" xfId="0" applyNumberFormat="1" applyFont="1" applyFill="1" applyBorder="1" applyAlignment="1">
      <alignment vertical="center" wrapText="1"/>
    </xf>
    <xf numFmtId="176" fontId="15" fillId="4" borderId="19" xfId="0" applyNumberFormat="1" applyFont="1" applyFill="1" applyBorder="1" applyAlignment="1">
      <alignment vertical="center" wrapText="1"/>
    </xf>
    <xf numFmtId="176" fontId="3" fillId="0" borderId="19" xfId="0" applyNumberFormat="1" applyFont="1" applyFill="1" applyBorder="1" applyAlignment="1">
      <alignment vertical="center" wrapText="1"/>
    </xf>
    <xf numFmtId="49" fontId="3" fillId="0" borderId="19" xfId="0" applyNumberFormat="1" applyFont="1" applyFill="1" applyBorder="1" applyAlignment="1">
      <alignment vertical="center" wrapText="1"/>
    </xf>
    <xf numFmtId="49" fontId="3" fillId="0" borderId="20" xfId="0" applyNumberFormat="1" applyFont="1" applyFill="1" applyBorder="1" applyAlignment="1">
      <alignment vertical="center" wrapText="1"/>
    </xf>
    <xf numFmtId="176" fontId="3" fillId="0" borderId="21" xfId="0" applyNumberFormat="1" applyFont="1" applyFill="1" applyBorder="1" applyAlignment="1">
      <alignment vertical="center" wrapText="1"/>
    </xf>
    <xf numFmtId="49" fontId="3" fillId="0" borderId="21" xfId="0" applyNumberFormat="1" applyFont="1" applyFill="1" applyBorder="1" applyAlignment="1">
      <alignment vertical="center" wrapText="1"/>
    </xf>
    <xf numFmtId="49" fontId="3" fillId="0" borderId="22" xfId="0" applyNumberFormat="1" applyFont="1" applyFill="1" applyBorder="1" applyAlignment="1">
      <alignment vertical="center" wrapText="1"/>
    </xf>
    <xf numFmtId="0" fontId="0" fillId="0" borderId="24" xfId="0" applyBorder="1" applyAlignment="1">
      <alignment vertical="center"/>
    </xf>
    <xf numFmtId="176" fontId="7" fillId="0" borderId="23" xfId="0" applyNumberFormat="1" applyFont="1" applyFill="1" applyBorder="1" applyAlignment="1">
      <alignment vertical="center" wrapText="1"/>
    </xf>
    <xf numFmtId="49" fontId="7" fillId="0" borderId="23" xfId="0" applyNumberFormat="1" applyFont="1" applyFill="1" applyBorder="1" applyAlignment="1">
      <alignment vertical="center" wrapText="1"/>
    </xf>
    <xf numFmtId="49" fontId="7" fillId="0" borderId="24" xfId="0" applyNumberFormat="1" applyFont="1" applyFill="1" applyBorder="1" applyAlignment="1">
      <alignment vertical="center" wrapText="1"/>
    </xf>
    <xf numFmtId="176" fontId="7" fillId="0" borderId="19" xfId="0" applyNumberFormat="1" applyFont="1" applyFill="1" applyBorder="1" applyAlignment="1">
      <alignment vertical="center" wrapText="1"/>
    </xf>
    <xf numFmtId="49" fontId="7" fillId="0" borderId="19" xfId="0" applyNumberFormat="1" applyFont="1" applyFill="1" applyBorder="1" applyAlignment="1">
      <alignment vertical="center" wrapText="1"/>
    </xf>
    <xf numFmtId="49" fontId="7" fillId="0" borderId="20" xfId="0" applyNumberFormat="1" applyFont="1" applyFill="1" applyBorder="1" applyAlignment="1">
      <alignment vertical="center" wrapText="1"/>
    </xf>
    <xf numFmtId="176" fontId="14" fillId="3" borderId="28" xfId="0" applyNumberFormat="1" applyFont="1" applyFill="1" applyBorder="1" applyAlignment="1">
      <alignment horizontal="center" vertical="center" wrapText="1"/>
    </xf>
    <xf numFmtId="176" fontId="7" fillId="2" borderId="28" xfId="0" applyNumberFormat="1" applyFont="1" applyFill="1" applyBorder="1" applyAlignment="1">
      <alignment vertical="center" wrapText="1"/>
    </xf>
    <xf numFmtId="176" fontId="14" fillId="3" borderId="28" xfId="0" applyNumberFormat="1" applyFont="1" applyFill="1" applyBorder="1" applyAlignment="1">
      <alignment horizontal="center" vertical="center"/>
    </xf>
    <xf numFmtId="176" fontId="3" fillId="0" borderId="30" xfId="0" applyNumberFormat="1" applyFont="1" applyFill="1" applyBorder="1" applyAlignment="1">
      <alignment vertical="center" wrapText="1"/>
    </xf>
    <xf numFmtId="49" fontId="3" fillId="0" borderId="30" xfId="0" applyNumberFormat="1" applyFont="1" applyFill="1" applyBorder="1" applyAlignment="1">
      <alignment vertical="center" wrapText="1"/>
    </xf>
    <xf numFmtId="49" fontId="3" fillId="0" borderId="31" xfId="0" applyNumberFormat="1" applyFont="1" applyFill="1" applyBorder="1" applyAlignment="1">
      <alignment vertical="center" wrapText="1"/>
    </xf>
    <xf numFmtId="176" fontId="3" fillId="0" borderId="32" xfId="0" applyNumberFormat="1" applyFont="1" applyFill="1" applyBorder="1" applyAlignment="1">
      <alignment vertical="center" wrapText="1"/>
    </xf>
    <xf numFmtId="49" fontId="3" fillId="0" borderId="32" xfId="0" applyNumberFormat="1" applyFont="1" applyFill="1" applyBorder="1" applyAlignment="1">
      <alignment vertical="center" wrapText="1"/>
    </xf>
    <xf numFmtId="49" fontId="3" fillId="0" borderId="33" xfId="0" applyNumberFormat="1" applyFont="1" applyFill="1" applyBorder="1" applyAlignment="1">
      <alignment vertical="center" wrapText="1"/>
    </xf>
    <xf numFmtId="176" fontId="15" fillId="0" borderId="19" xfId="0" applyNumberFormat="1" applyFont="1" applyFill="1" applyBorder="1" applyAlignment="1">
      <alignment vertical="center" wrapText="1"/>
    </xf>
    <xf numFmtId="176" fontId="14" fillId="3" borderId="34" xfId="0" applyNumberFormat="1" applyFont="1" applyFill="1" applyBorder="1" applyAlignment="1">
      <alignment horizontal="center" vertical="center"/>
    </xf>
    <xf numFmtId="176" fontId="0" fillId="0" borderId="32" xfId="0" applyNumberFormat="1" applyBorder="1" applyAlignment="1">
      <alignment vertical="center"/>
    </xf>
    <xf numFmtId="0" fontId="0" fillId="0" borderId="33" xfId="0" applyBorder="1" applyAlignment="1">
      <alignment vertical="center"/>
    </xf>
    <xf numFmtId="176" fontId="7" fillId="2" borderId="34" xfId="0" applyNumberFormat="1" applyFont="1" applyFill="1" applyBorder="1" applyAlignment="1">
      <alignment vertical="center" wrapText="1"/>
    </xf>
    <xf numFmtId="176" fontId="7" fillId="2" borderId="35" xfId="0" applyNumberFormat="1" applyFont="1" applyFill="1" applyBorder="1" applyAlignment="1">
      <alignment vertical="center" wrapText="1"/>
    </xf>
    <xf numFmtId="176" fontId="19" fillId="0" borderId="19" xfId="0" applyNumberFormat="1" applyFont="1" applyFill="1" applyBorder="1" applyAlignment="1">
      <alignment vertical="center" wrapText="1"/>
    </xf>
    <xf numFmtId="176" fontId="7" fillId="2" borderId="37" xfId="0" applyNumberFormat="1" applyFont="1" applyFill="1" applyBorder="1" applyAlignment="1">
      <alignment vertical="center" wrapText="1"/>
    </xf>
    <xf numFmtId="49" fontId="17" fillId="2" borderId="3" xfId="0" applyNumberFormat="1" applyFont="1" applyFill="1" applyBorder="1" applyAlignment="1">
      <alignment vertical="center" wrapText="1"/>
    </xf>
    <xf numFmtId="49" fontId="17" fillId="2" borderId="14" xfId="0" applyNumberFormat="1" applyFont="1" applyFill="1" applyBorder="1" applyAlignment="1">
      <alignment vertical="center" wrapText="1"/>
    </xf>
    <xf numFmtId="0" fontId="0" fillId="0" borderId="0" xfId="0" applyAlignment="1">
      <alignment horizontal="center" vertical="center"/>
    </xf>
    <xf numFmtId="0" fontId="14" fillId="3" borderId="32" xfId="0" applyFont="1" applyFill="1" applyBorder="1" applyAlignment="1">
      <alignment horizontal="center" vertical="center"/>
    </xf>
    <xf numFmtId="0" fontId="14" fillId="3" borderId="34" xfId="0" applyFont="1" applyFill="1" applyBorder="1" applyAlignment="1">
      <alignment horizontal="center" vertical="center"/>
    </xf>
    <xf numFmtId="0" fontId="14" fillId="3" borderId="39" xfId="0" applyFont="1" applyFill="1" applyBorder="1" applyAlignment="1">
      <alignment horizontal="center" vertical="center"/>
    </xf>
    <xf numFmtId="49" fontId="7" fillId="2" borderId="8" xfId="0" applyNumberFormat="1" applyFont="1" applyFill="1" applyBorder="1" applyAlignment="1">
      <alignment vertical="center" wrapText="1"/>
    </xf>
    <xf numFmtId="0" fontId="5" fillId="5" borderId="39" xfId="0" applyFont="1" applyFill="1" applyBorder="1" applyAlignment="1">
      <alignment horizontal="center" vertical="center" wrapText="1"/>
    </xf>
    <xf numFmtId="0" fontId="8" fillId="5" borderId="14" xfId="0" applyFont="1" applyFill="1" applyBorder="1" applyAlignment="1">
      <alignment horizontal="left" vertical="center" wrapText="1"/>
    </xf>
    <xf numFmtId="0" fontId="6" fillId="5" borderId="0" xfId="0" applyFont="1" applyFill="1" applyAlignment="1">
      <alignment horizontal="left" vertical="center" wrapText="1"/>
    </xf>
    <xf numFmtId="0" fontId="0" fillId="0" borderId="17" xfId="0" applyBorder="1" applyAlignment="1">
      <alignment vertical="center" wrapText="1"/>
    </xf>
    <xf numFmtId="0" fontId="0" fillId="0" borderId="19" xfId="0" applyBorder="1" applyAlignment="1">
      <alignment vertical="center" wrapText="1"/>
    </xf>
    <xf numFmtId="0" fontId="0" fillId="0" borderId="21" xfId="0" applyBorder="1" applyAlignment="1">
      <alignment vertical="center" wrapText="1"/>
    </xf>
    <xf numFmtId="0" fontId="14" fillId="3" borderId="3" xfId="0" applyFont="1" applyFill="1" applyBorder="1" applyAlignment="1">
      <alignment horizontal="center" vertical="center" wrapText="1"/>
    </xf>
    <xf numFmtId="0" fontId="18" fillId="0" borderId="23" xfId="0" applyFont="1" applyBorder="1" applyAlignment="1">
      <alignment vertical="center" wrapText="1"/>
    </xf>
    <xf numFmtId="0" fontId="0" fillId="0" borderId="32" xfId="0" applyBorder="1" applyAlignment="1">
      <alignment vertical="center" wrapText="1"/>
    </xf>
    <xf numFmtId="0" fontId="0" fillId="0" borderId="23"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49" fontId="7" fillId="2" borderId="7" xfId="0" applyNumberFormat="1" applyFont="1" applyFill="1" applyBorder="1" applyAlignment="1">
      <alignment vertical="center" wrapText="1"/>
    </xf>
    <xf numFmtId="0" fontId="5" fillId="5" borderId="42" xfId="0" applyFont="1" applyFill="1" applyBorder="1" applyAlignment="1">
      <alignment horizontal="center" vertical="center"/>
    </xf>
    <xf numFmtId="49" fontId="5" fillId="5" borderId="14" xfId="0" applyNumberFormat="1" applyFont="1" applyFill="1" applyBorder="1" applyAlignment="1">
      <alignment vertical="center" wrapText="1"/>
    </xf>
    <xf numFmtId="49" fontId="5" fillId="5" borderId="14" xfId="0" applyNumberFormat="1" applyFont="1" applyFill="1" applyBorder="1" applyAlignment="1">
      <alignment horizontal="left" vertical="center" wrapText="1"/>
    </xf>
    <xf numFmtId="49" fontId="5" fillId="5" borderId="2" xfId="0" applyNumberFormat="1" applyFont="1" applyFill="1" applyBorder="1" applyAlignment="1">
      <alignment horizontal="left" vertical="center" wrapText="1"/>
    </xf>
    <xf numFmtId="0" fontId="5" fillId="5" borderId="39" xfId="0" applyFont="1" applyFill="1" applyBorder="1" applyAlignment="1">
      <alignment horizontal="center" vertical="center"/>
    </xf>
    <xf numFmtId="0" fontId="5" fillId="5" borderId="1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 xfId="0" applyFont="1" applyFill="1" applyBorder="1" applyAlignment="1">
      <alignment horizontal="left" vertical="center"/>
    </xf>
    <xf numFmtId="0" fontId="5" fillId="5" borderId="42" xfId="0"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2" xfId="0" applyFont="1" applyFill="1" applyBorder="1" applyAlignment="1">
      <alignment horizontal="center" vertical="center"/>
    </xf>
    <xf numFmtId="176" fontId="7" fillId="2" borderId="25" xfId="0" applyNumberFormat="1" applyFont="1" applyFill="1" applyBorder="1" applyAlignment="1">
      <alignment vertical="center" wrapText="1"/>
    </xf>
    <xf numFmtId="176" fontId="7" fillId="2" borderId="29" xfId="0" applyNumberFormat="1" applyFont="1" applyFill="1" applyBorder="1" applyAlignment="1">
      <alignment vertical="center" wrapText="1"/>
    </xf>
    <xf numFmtId="176" fontId="7" fillId="2" borderId="32" xfId="0" applyNumberFormat="1" applyFont="1" applyFill="1" applyBorder="1" applyAlignment="1">
      <alignment vertical="center" wrapText="1"/>
    </xf>
    <xf numFmtId="49" fontId="7" fillId="2" borderId="33" xfId="0" applyNumberFormat="1" applyFont="1" applyFill="1" applyBorder="1" applyAlignment="1">
      <alignment vertical="center" wrapText="1"/>
    </xf>
    <xf numFmtId="176" fontId="7" fillId="2" borderId="26" xfId="0" applyNumberFormat="1" applyFont="1" applyFill="1" applyBorder="1" applyAlignment="1">
      <alignment vertical="center" wrapText="1"/>
    </xf>
    <xf numFmtId="176" fontId="7" fillId="2" borderId="15" xfId="0" applyNumberFormat="1" applyFont="1" applyFill="1" applyBorder="1" applyAlignment="1">
      <alignment vertical="center" wrapText="1"/>
    </xf>
    <xf numFmtId="49" fontId="7" fillId="2" borderId="16" xfId="0" applyNumberFormat="1" applyFont="1" applyFill="1" applyBorder="1" applyAlignment="1">
      <alignment vertical="center" wrapText="1"/>
    </xf>
    <xf numFmtId="49" fontId="7" fillId="2" borderId="26" xfId="0" applyNumberFormat="1" applyFont="1" applyFill="1" applyBorder="1" applyAlignment="1">
      <alignment vertical="center" wrapText="1"/>
    </xf>
    <xf numFmtId="49" fontId="5" fillId="5" borderId="3" xfId="0" applyNumberFormat="1" applyFont="1" applyFill="1" applyBorder="1" applyAlignment="1">
      <alignment vertical="center" wrapText="1"/>
    </xf>
    <xf numFmtId="176" fontId="5" fillId="5" borderId="9" xfId="0" applyNumberFormat="1" applyFont="1" applyFill="1" applyBorder="1" applyAlignment="1">
      <alignment vertical="center" wrapText="1"/>
    </xf>
    <xf numFmtId="176" fontId="5" fillId="5" borderId="6" xfId="0" applyNumberFormat="1" applyFont="1" applyFill="1" applyBorder="1" applyAlignment="1">
      <alignment vertical="center" wrapText="1"/>
    </xf>
    <xf numFmtId="176" fontId="5" fillId="5" borderId="10" xfId="0" applyNumberFormat="1" applyFont="1" applyFill="1" applyBorder="1" applyAlignment="1">
      <alignment vertical="center" wrapText="1"/>
    </xf>
    <xf numFmtId="176" fontId="5" fillId="5" borderId="30" xfId="0" applyNumberFormat="1" applyFont="1" applyFill="1" applyBorder="1" applyAlignment="1">
      <alignment vertical="center" wrapText="1"/>
    </xf>
    <xf numFmtId="176" fontId="5" fillId="5" borderId="3" xfId="0" applyNumberFormat="1" applyFont="1" applyFill="1" applyBorder="1" applyAlignment="1">
      <alignment vertical="center" wrapText="1"/>
    </xf>
    <xf numFmtId="176" fontId="5" fillId="5" borderId="7" xfId="0" applyNumberFormat="1" applyFont="1" applyFill="1" applyBorder="1" applyAlignment="1">
      <alignment vertical="center" wrapText="1"/>
    </xf>
    <xf numFmtId="176" fontId="5" fillId="5" borderId="34" xfId="0" applyNumberFormat="1" applyFont="1" applyFill="1" applyBorder="1" applyAlignment="1">
      <alignment vertical="center" wrapText="1"/>
    </xf>
    <xf numFmtId="0" fontId="5" fillId="5" borderId="3" xfId="0" applyFont="1" applyFill="1" applyBorder="1" applyAlignment="1">
      <alignment horizontal="left" vertical="center" wrapText="1"/>
    </xf>
    <xf numFmtId="176" fontId="5" fillId="5" borderId="10" xfId="0" applyNumberFormat="1" applyFont="1" applyFill="1" applyBorder="1" applyAlignment="1">
      <alignment horizontal="right" vertical="center" wrapText="1"/>
    </xf>
    <xf numFmtId="176" fontId="5" fillId="5" borderId="7" xfId="0" applyNumberFormat="1" applyFont="1" applyFill="1" applyBorder="1" applyAlignment="1">
      <alignment horizontal="right" vertical="center" wrapText="1"/>
    </xf>
    <xf numFmtId="176" fontId="5" fillId="5" borderId="34" xfId="0" applyNumberFormat="1" applyFont="1" applyFill="1" applyBorder="1" applyAlignment="1">
      <alignment horizontal="right" vertical="center" wrapText="1"/>
    </xf>
    <xf numFmtId="176" fontId="5" fillId="5" borderId="13" xfId="0" applyNumberFormat="1" applyFont="1" applyFill="1" applyBorder="1" applyAlignment="1">
      <alignment vertical="center" wrapText="1"/>
    </xf>
    <xf numFmtId="176" fontId="5" fillId="5" borderId="28" xfId="0" applyNumberFormat="1" applyFont="1" applyFill="1" applyBorder="1" applyAlignment="1">
      <alignment vertical="center" wrapText="1"/>
    </xf>
    <xf numFmtId="49" fontId="5" fillId="5" borderId="3" xfId="0" applyNumberFormat="1" applyFont="1" applyFill="1" applyBorder="1" applyAlignment="1">
      <alignment horizontal="left" vertical="center" wrapText="1"/>
    </xf>
    <xf numFmtId="49" fontId="5" fillId="5" borderId="7" xfId="0" applyNumberFormat="1" applyFont="1" applyFill="1" applyBorder="1" applyAlignment="1">
      <alignment vertical="center" wrapText="1"/>
    </xf>
    <xf numFmtId="176" fontId="5" fillId="5" borderId="6" xfId="0" applyNumberFormat="1" applyFont="1" applyFill="1" applyBorder="1" applyAlignment="1">
      <alignment horizontal="right" vertical="center" wrapText="1"/>
    </xf>
    <xf numFmtId="176" fontId="5" fillId="5" borderId="30" xfId="0" applyNumberFormat="1" applyFont="1" applyFill="1" applyBorder="1" applyAlignment="1">
      <alignment horizontal="right" vertical="center" wrapText="1"/>
    </xf>
    <xf numFmtId="176" fontId="5" fillId="5" borderId="41" xfId="0" applyNumberFormat="1" applyFont="1" applyFill="1" applyBorder="1" applyAlignment="1">
      <alignment vertical="center" wrapText="1"/>
    </xf>
    <xf numFmtId="0" fontId="5" fillId="5" borderId="34" xfId="0" applyFont="1" applyFill="1" applyBorder="1" applyAlignment="1">
      <alignment vertical="center" wrapText="1"/>
    </xf>
    <xf numFmtId="0" fontId="14" fillId="3" borderId="7" xfId="0" applyFont="1" applyFill="1" applyBorder="1" applyAlignment="1">
      <alignment horizontal="center" vertical="center"/>
    </xf>
    <xf numFmtId="49" fontId="5" fillId="5" borderId="6" xfId="0" applyNumberFormat="1" applyFont="1" applyFill="1" applyBorder="1" applyAlignment="1">
      <alignment vertical="center" wrapText="1"/>
    </xf>
    <xf numFmtId="49" fontId="5" fillId="5" borderId="13" xfId="0" applyNumberFormat="1" applyFont="1" applyFill="1" applyBorder="1" applyAlignment="1">
      <alignment vertical="center" wrapText="1"/>
    </xf>
    <xf numFmtId="177" fontId="23" fillId="5" borderId="3" xfId="0" applyNumberFormat="1" applyFont="1" applyFill="1" applyBorder="1" applyAlignment="1">
      <alignment vertical="center" wrapText="1"/>
    </xf>
    <xf numFmtId="176" fontId="23" fillId="5" borderId="13" xfId="0" applyNumberFormat="1" applyFont="1" applyFill="1" applyBorder="1" applyAlignment="1">
      <alignment vertical="center" wrapText="1"/>
    </xf>
    <xf numFmtId="176" fontId="23" fillId="5" borderId="10" xfId="0" applyNumberFormat="1" applyFont="1" applyFill="1" applyBorder="1" applyAlignment="1">
      <alignment vertical="center" wrapText="1"/>
    </xf>
    <xf numFmtId="49" fontId="23" fillId="5" borderId="3" xfId="0" applyNumberFormat="1" applyFont="1" applyFill="1" applyBorder="1" applyAlignment="1">
      <alignment vertical="center" wrapText="1"/>
    </xf>
    <xf numFmtId="0" fontId="23" fillId="5" borderId="39" xfId="0" applyFont="1" applyFill="1" applyBorder="1" applyAlignment="1">
      <alignment horizontal="center" vertical="center" wrapText="1"/>
    </xf>
    <xf numFmtId="0" fontId="26" fillId="0" borderId="0" xfId="0" applyFont="1">
      <alignment vertical="center"/>
    </xf>
    <xf numFmtId="0" fontId="5" fillId="5" borderId="13" xfId="0" applyFont="1" applyFill="1" applyBorder="1" applyAlignment="1">
      <alignment horizontal="left" vertical="center" wrapText="1"/>
    </xf>
    <xf numFmtId="49" fontId="5" fillId="5" borderId="13" xfId="0" applyNumberFormat="1" applyFont="1" applyFill="1" applyBorder="1" applyAlignment="1">
      <alignment horizontal="left" vertical="center" wrapText="1"/>
    </xf>
    <xf numFmtId="0" fontId="5" fillId="5" borderId="12" xfId="0" applyFont="1" applyFill="1" applyBorder="1" applyAlignment="1">
      <alignment horizontal="left" vertical="center" wrapText="1"/>
    </xf>
    <xf numFmtId="0" fontId="14" fillId="3" borderId="38" xfId="0" applyFont="1" applyFill="1" applyBorder="1" applyAlignment="1">
      <alignment horizontal="center" vertical="center"/>
    </xf>
    <xf numFmtId="49" fontId="5" fillId="5" borderId="38" xfId="0" applyNumberFormat="1" applyFont="1" applyFill="1" applyBorder="1" applyAlignment="1">
      <alignment vertical="center" wrapText="1"/>
    </xf>
    <xf numFmtId="49" fontId="17" fillId="2" borderId="38" xfId="0" applyNumberFormat="1" applyFont="1" applyFill="1" applyBorder="1" applyAlignment="1">
      <alignment vertical="center" wrapText="1"/>
    </xf>
    <xf numFmtId="49" fontId="7" fillId="2" borderId="38" xfId="0" applyNumberFormat="1" applyFont="1" applyFill="1" applyBorder="1" applyAlignment="1">
      <alignment vertical="center" wrapText="1"/>
    </xf>
    <xf numFmtId="49" fontId="7" fillId="2" borderId="31" xfId="0" applyNumberFormat="1" applyFont="1" applyFill="1" applyBorder="1" applyAlignment="1">
      <alignment vertical="center" wrapText="1"/>
    </xf>
    <xf numFmtId="49" fontId="5" fillId="5" borderId="38" xfId="0" applyNumberFormat="1" applyFont="1" applyFill="1" applyBorder="1" applyAlignment="1">
      <alignment horizontal="left" vertical="center" wrapText="1"/>
    </xf>
    <xf numFmtId="49" fontId="5" fillId="5" borderId="31" xfId="0" applyNumberFormat="1" applyFont="1" applyFill="1" applyBorder="1" applyAlignment="1">
      <alignment horizontal="left" vertical="center" wrapText="1"/>
    </xf>
    <xf numFmtId="0" fontId="5" fillId="5" borderId="38" xfId="0" applyFont="1" applyFill="1" applyBorder="1" applyAlignment="1">
      <alignment horizontal="left" vertical="center" wrapText="1"/>
    </xf>
    <xf numFmtId="0" fontId="5" fillId="5" borderId="52" xfId="0" applyFont="1" applyFill="1" applyBorder="1" applyAlignment="1">
      <alignment vertical="center" wrapText="1"/>
    </xf>
    <xf numFmtId="0" fontId="5" fillId="5" borderId="3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5" fillId="5" borderId="31" xfId="0" applyFont="1" applyFill="1" applyBorder="1" applyAlignment="1">
      <alignment horizontal="left" vertical="center"/>
    </xf>
    <xf numFmtId="0" fontId="24" fillId="5" borderId="38" xfId="0" applyFont="1" applyFill="1" applyBorder="1" applyAlignment="1">
      <alignment horizontal="left" vertical="center" wrapText="1"/>
    </xf>
    <xf numFmtId="0" fontId="25" fillId="5" borderId="31" xfId="0" applyFont="1" applyFill="1" applyBorder="1" applyAlignment="1">
      <alignment horizontal="center" vertical="center"/>
    </xf>
    <xf numFmtId="49" fontId="7" fillId="2" borderId="53" xfId="0" applyNumberFormat="1" applyFont="1" applyFill="1" applyBorder="1" applyAlignment="1">
      <alignment vertical="center" wrapText="1"/>
    </xf>
    <xf numFmtId="49" fontId="22" fillId="5" borderId="14" xfId="0" applyNumberFormat="1" applyFont="1" applyFill="1" applyBorder="1" applyAlignment="1">
      <alignment vertical="center" wrapText="1"/>
    </xf>
    <xf numFmtId="0" fontId="27" fillId="5" borderId="2" xfId="0" applyFont="1" applyFill="1" applyBorder="1" applyAlignment="1">
      <alignment horizontal="left" vertical="center" wrapText="1"/>
    </xf>
    <xf numFmtId="49" fontId="22" fillId="5" borderId="14" xfId="0" applyNumberFormat="1" applyFont="1" applyFill="1" applyBorder="1" applyAlignment="1">
      <alignment horizontal="left" vertical="center" wrapText="1"/>
    </xf>
    <xf numFmtId="49" fontId="22" fillId="5" borderId="2" xfId="0" applyNumberFormat="1" applyFont="1" applyFill="1" applyBorder="1" applyAlignment="1">
      <alignment horizontal="left" vertical="center" wrapText="1"/>
    </xf>
    <xf numFmtId="0" fontId="22" fillId="5" borderId="14" xfId="0" applyFont="1" applyFill="1" applyBorder="1" applyAlignment="1">
      <alignment horizontal="left" vertical="center" wrapText="1"/>
    </xf>
    <xf numFmtId="0" fontId="22" fillId="5" borderId="49" xfId="0" applyFont="1" applyFill="1" applyBorder="1" applyAlignment="1">
      <alignment vertical="center" wrapText="1"/>
    </xf>
    <xf numFmtId="0" fontId="27" fillId="5" borderId="14" xfId="0" applyFont="1" applyFill="1" applyBorder="1" applyAlignment="1">
      <alignment horizontal="left" vertical="center" wrapText="1"/>
    </xf>
    <xf numFmtId="176" fontId="16" fillId="7" borderId="19" xfId="0" applyNumberFormat="1" applyFont="1" applyFill="1" applyBorder="1" applyAlignment="1">
      <alignment vertical="center"/>
    </xf>
    <xf numFmtId="0" fontId="0" fillId="7" borderId="19" xfId="0" applyFill="1" applyBorder="1" applyAlignment="1">
      <alignment vertical="center"/>
    </xf>
    <xf numFmtId="0" fontId="0" fillId="7" borderId="19" xfId="0" applyFill="1" applyBorder="1" applyAlignment="1">
      <alignment vertical="center" wrapText="1"/>
    </xf>
    <xf numFmtId="0" fontId="0" fillId="7" borderId="20" xfId="0" applyFill="1" applyBorder="1" applyAlignment="1">
      <alignment vertical="center"/>
    </xf>
    <xf numFmtId="49" fontId="3" fillId="7" borderId="19" xfId="0" applyNumberFormat="1" applyFont="1" applyFill="1" applyBorder="1" applyAlignment="1">
      <alignment vertical="center" wrapText="1"/>
    </xf>
    <xf numFmtId="49" fontId="3" fillId="7" borderId="20" xfId="0" applyNumberFormat="1" applyFont="1" applyFill="1" applyBorder="1" applyAlignment="1">
      <alignment vertical="center" wrapText="1"/>
    </xf>
    <xf numFmtId="49" fontId="20" fillId="7" borderId="19" xfId="0" applyNumberFormat="1" applyFont="1" applyFill="1" applyBorder="1" applyAlignment="1">
      <alignment vertical="center" wrapText="1"/>
    </xf>
    <xf numFmtId="49" fontId="14" fillId="7" borderId="19" xfId="0" applyNumberFormat="1" applyFont="1" applyFill="1" applyBorder="1" applyAlignment="1">
      <alignment vertical="center" wrapText="1"/>
    </xf>
    <xf numFmtId="49" fontId="14" fillId="7" borderId="20" xfId="0" applyNumberFormat="1" applyFont="1" applyFill="1" applyBorder="1" applyAlignment="1">
      <alignment vertical="center" wrapText="1"/>
    </xf>
    <xf numFmtId="0" fontId="1" fillId="7" borderId="19" xfId="0" applyFont="1" applyFill="1" applyBorder="1" applyAlignment="1">
      <alignment vertical="center"/>
    </xf>
    <xf numFmtId="0" fontId="1" fillId="7" borderId="19" xfId="0" applyFont="1" applyFill="1" applyBorder="1" applyAlignment="1">
      <alignment vertical="center" wrapText="1"/>
    </xf>
    <xf numFmtId="0" fontId="1" fillId="7" borderId="20" xfId="0" applyFont="1" applyFill="1" applyBorder="1" applyAlignment="1">
      <alignment vertical="center"/>
    </xf>
    <xf numFmtId="177" fontId="3" fillId="5" borderId="38" xfId="0" applyNumberFormat="1" applyFont="1" applyFill="1" applyBorder="1" applyAlignment="1">
      <alignment vertical="center" wrapText="1"/>
    </xf>
    <xf numFmtId="177" fontId="5" fillId="5" borderId="14" xfId="0" applyNumberFormat="1" applyFont="1" applyFill="1" applyBorder="1" applyAlignment="1">
      <alignment vertical="center" wrapText="1"/>
    </xf>
    <xf numFmtId="177" fontId="3" fillId="5" borderId="14" xfId="0" applyNumberFormat="1" applyFont="1" applyFill="1" applyBorder="1" applyAlignment="1">
      <alignment vertical="center" wrapText="1"/>
    </xf>
    <xf numFmtId="49" fontId="7" fillId="5" borderId="31" xfId="0" applyNumberFormat="1" applyFont="1" applyFill="1" applyBorder="1" applyAlignment="1">
      <alignment vertical="center" wrapText="1"/>
    </xf>
    <xf numFmtId="49" fontId="7" fillId="5" borderId="38" xfId="0" applyNumberFormat="1" applyFont="1" applyFill="1" applyBorder="1" applyAlignment="1">
      <alignment vertical="center" wrapText="1"/>
    </xf>
    <xf numFmtId="176" fontId="5" fillId="5" borderId="12" xfId="0" applyNumberFormat="1" applyFont="1" applyFill="1" applyBorder="1" applyAlignment="1">
      <alignment vertical="center" wrapText="1"/>
    </xf>
    <xf numFmtId="176" fontId="5" fillId="5" borderId="27" xfId="0" applyNumberFormat="1" applyFont="1" applyFill="1" applyBorder="1" applyAlignment="1">
      <alignment vertical="center" wrapText="1"/>
    </xf>
    <xf numFmtId="176" fontId="5" fillId="5" borderId="37" xfId="0" applyNumberFormat="1" applyFont="1" applyFill="1" applyBorder="1" applyAlignment="1">
      <alignment vertical="center" wrapText="1"/>
    </xf>
    <xf numFmtId="0" fontId="14" fillId="5" borderId="31" xfId="0" applyFont="1" applyFill="1" applyBorder="1" applyAlignment="1">
      <alignment horizontal="center" vertical="center"/>
    </xf>
    <xf numFmtId="0" fontId="5" fillId="5" borderId="33" xfId="0" applyFont="1" applyFill="1" applyBorder="1" applyAlignment="1">
      <alignment horizontal="left" vertical="center" wrapText="1"/>
    </xf>
    <xf numFmtId="0" fontId="22" fillId="5" borderId="36" xfId="0" applyFont="1" applyFill="1" applyBorder="1" applyAlignment="1">
      <alignment horizontal="left" vertical="center" wrapText="1"/>
    </xf>
    <xf numFmtId="176" fontId="5" fillId="5" borderId="7" xfId="0" applyNumberFormat="1" applyFont="1" applyFill="1" applyBorder="1" applyAlignment="1">
      <alignment vertical="center"/>
    </xf>
    <xf numFmtId="176" fontId="5" fillId="5" borderId="9" xfId="0" applyNumberFormat="1" applyFont="1" applyFill="1" applyBorder="1" applyAlignment="1">
      <alignment horizontal="right" vertical="center" wrapText="1"/>
    </xf>
    <xf numFmtId="176" fontId="5" fillId="5" borderId="12" xfId="0" applyNumberFormat="1" applyFont="1" applyFill="1" applyBorder="1" applyAlignment="1">
      <alignment horizontal="right" vertical="center" wrapText="1"/>
    </xf>
    <xf numFmtId="176" fontId="5" fillId="5" borderId="13" xfId="0" applyNumberFormat="1" applyFont="1" applyFill="1" applyBorder="1" applyAlignment="1">
      <alignment horizontal="right" vertical="center" wrapText="1"/>
    </xf>
    <xf numFmtId="0" fontId="7" fillId="5" borderId="38" xfId="0" applyFont="1" applyFill="1" applyBorder="1" applyAlignment="1">
      <alignment horizontal="left" vertical="center" wrapText="1"/>
    </xf>
    <xf numFmtId="49" fontId="5" fillId="5" borderId="28" xfId="0" applyNumberFormat="1" applyFont="1" applyFill="1" applyBorder="1" applyAlignment="1">
      <alignment vertical="center" wrapText="1"/>
    </xf>
    <xf numFmtId="176" fontId="5" fillId="5" borderId="28" xfId="0" applyNumberFormat="1" applyFont="1" applyFill="1" applyBorder="1" applyAlignment="1">
      <alignment horizontal="right" vertical="center" wrapText="1"/>
    </xf>
    <xf numFmtId="49" fontId="8" fillId="5" borderId="38" xfId="0" applyNumberFormat="1" applyFont="1" applyFill="1" applyBorder="1" applyAlignment="1">
      <alignment horizontal="left" vertical="center" wrapText="1"/>
    </xf>
    <xf numFmtId="49" fontId="8" fillId="5" borderId="14" xfId="0" applyNumberFormat="1" applyFont="1" applyFill="1" applyBorder="1" applyAlignment="1">
      <alignment horizontal="left" vertical="center" wrapText="1"/>
    </xf>
    <xf numFmtId="0" fontId="6" fillId="5" borderId="38"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14" fillId="5" borderId="38" xfId="0" applyFont="1" applyFill="1" applyBorder="1" applyAlignment="1">
      <alignment horizontal="center" vertical="center"/>
    </xf>
    <xf numFmtId="49" fontId="5" fillId="5" borderId="34" xfId="0" applyNumberFormat="1" applyFont="1" applyFill="1" applyBorder="1" applyAlignment="1">
      <alignment vertical="center" wrapText="1"/>
    </xf>
    <xf numFmtId="0" fontId="5" fillId="5" borderId="30"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8" fillId="5" borderId="38" xfId="0" applyFont="1" applyFill="1" applyBorder="1" applyAlignment="1">
      <alignment horizontal="left" vertical="center" wrapText="1"/>
    </xf>
    <xf numFmtId="176" fontId="23" fillId="5" borderId="28" xfId="0" applyNumberFormat="1" applyFont="1" applyFill="1" applyBorder="1" applyAlignment="1">
      <alignment vertical="center" wrapText="1"/>
    </xf>
    <xf numFmtId="176" fontId="23" fillId="5" borderId="7" xfId="0" applyNumberFormat="1" applyFont="1" applyFill="1" applyBorder="1" applyAlignment="1">
      <alignment vertical="center" wrapText="1"/>
    </xf>
    <xf numFmtId="49" fontId="23" fillId="5" borderId="28" xfId="0" applyNumberFormat="1" applyFont="1" applyFill="1" applyBorder="1" applyAlignment="1">
      <alignment vertical="center" wrapText="1"/>
    </xf>
    <xf numFmtId="177" fontId="5" fillId="5" borderId="3" xfId="0" applyNumberFormat="1" applyFont="1" applyFill="1" applyBorder="1" applyAlignment="1">
      <alignment vertical="center" wrapText="1"/>
    </xf>
    <xf numFmtId="176" fontId="5" fillId="5" borderId="27" xfId="0" applyNumberFormat="1" applyFont="1" applyFill="1" applyBorder="1" applyAlignment="1">
      <alignment horizontal="right" vertical="center" wrapText="1"/>
    </xf>
    <xf numFmtId="176" fontId="15" fillId="7" borderId="19" xfId="0" applyNumberFormat="1" applyFont="1" applyFill="1" applyBorder="1" applyAlignment="1">
      <alignment vertical="center" wrapText="1"/>
    </xf>
    <xf numFmtId="0" fontId="5" fillId="5" borderId="38" xfId="0" applyFont="1" applyFill="1" applyBorder="1" applyAlignment="1">
      <alignment horizontal="center" vertical="center" wrapText="1"/>
    </xf>
    <xf numFmtId="49" fontId="23" fillId="5" borderId="7" xfId="0" applyNumberFormat="1" applyFont="1" applyFill="1" applyBorder="1" applyAlignment="1">
      <alignment vertical="center" wrapText="1"/>
    </xf>
    <xf numFmtId="176" fontId="23" fillId="5" borderId="34" xfId="0" applyNumberFormat="1" applyFont="1" applyFill="1" applyBorder="1" applyAlignment="1">
      <alignment vertical="center" wrapText="1"/>
    </xf>
    <xf numFmtId="49" fontId="31" fillId="5" borderId="3" xfId="0" applyNumberFormat="1" applyFont="1" applyFill="1" applyBorder="1" applyAlignment="1">
      <alignment horizontal="left" vertical="center" wrapText="1"/>
    </xf>
    <xf numFmtId="0" fontId="31" fillId="5" borderId="3" xfId="0" applyFont="1" applyFill="1" applyBorder="1" applyAlignment="1">
      <alignment horizontal="left" vertical="center" wrapText="1"/>
    </xf>
    <xf numFmtId="49" fontId="31" fillId="5" borderId="3" xfId="0" applyNumberFormat="1" applyFont="1" applyFill="1" applyBorder="1" applyAlignment="1">
      <alignment vertical="center" wrapText="1"/>
    </xf>
    <xf numFmtId="176" fontId="31" fillId="5" borderId="13" xfId="0" applyNumberFormat="1" applyFont="1" applyFill="1" applyBorder="1" applyAlignment="1">
      <alignment horizontal="right" vertical="center" wrapText="1"/>
    </xf>
    <xf numFmtId="0" fontId="0" fillId="5" borderId="0" xfId="0" applyFill="1">
      <alignment vertical="center"/>
    </xf>
    <xf numFmtId="176" fontId="32" fillId="5" borderId="19" xfId="0" applyNumberFormat="1" applyFont="1" applyFill="1" applyBorder="1" applyAlignment="1">
      <alignment vertical="center"/>
    </xf>
    <xf numFmtId="0" fontId="14" fillId="5" borderId="3" xfId="0" applyFont="1" applyFill="1" applyBorder="1" applyAlignment="1">
      <alignment horizontal="center" vertical="center"/>
    </xf>
    <xf numFmtId="176" fontId="31" fillId="5" borderId="28" xfId="0" applyNumberFormat="1" applyFont="1" applyFill="1" applyBorder="1" applyAlignment="1">
      <alignment vertical="center" wrapText="1"/>
    </xf>
    <xf numFmtId="176" fontId="31" fillId="5" borderId="10" xfId="0" applyNumberFormat="1" applyFont="1" applyFill="1" applyBorder="1" applyAlignment="1">
      <alignment vertical="center" wrapText="1"/>
    </xf>
    <xf numFmtId="0" fontId="23" fillId="5" borderId="42" xfId="0" applyFont="1" applyFill="1" applyBorder="1" applyAlignment="1">
      <alignment horizontal="center" vertical="center"/>
    </xf>
    <xf numFmtId="49" fontId="23" fillId="5" borderId="1" xfId="0" applyNumberFormat="1" applyFont="1" applyFill="1" applyBorder="1" applyAlignment="1">
      <alignment vertical="center" wrapText="1"/>
    </xf>
    <xf numFmtId="176" fontId="7" fillId="2" borderId="54" xfId="0" applyNumberFormat="1" applyFont="1" applyFill="1" applyBorder="1" applyAlignment="1">
      <alignment vertical="center" wrapText="1"/>
    </xf>
    <xf numFmtId="176" fontId="31" fillId="5" borderId="28" xfId="0" applyNumberFormat="1" applyFont="1" applyFill="1" applyBorder="1" applyAlignment="1">
      <alignment horizontal="right" vertical="center" wrapText="1"/>
    </xf>
    <xf numFmtId="176" fontId="31" fillId="5" borderId="10" xfId="0" applyNumberFormat="1" applyFont="1" applyFill="1" applyBorder="1" applyAlignment="1">
      <alignment horizontal="right" vertical="center" wrapText="1"/>
    </xf>
    <xf numFmtId="0" fontId="22" fillId="5" borderId="2" xfId="0" applyFont="1" applyFill="1" applyBorder="1" applyAlignment="1">
      <alignment horizontal="left" vertical="center" wrapText="1"/>
    </xf>
    <xf numFmtId="0" fontId="8" fillId="5" borderId="2"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33" fillId="5" borderId="38" xfId="0" applyFont="1" applyFill="1" applyBorder="1" applyAlignment="1">
      <alignment horizontal="left" vertical="center" wrapText="1"/>
    </xf>
    <xf numFmtId="49" fontId="3" fillId="5" borderId="3" xfId="0" applyNumberFormat="1" applyFont="1" applyFill="1" applyBorder="1" applyAlignment="1">
      <alignment vertical="center" wrapText="1"/>
    </xf>
    <xf numFmtId="176" fontId="5" fillId="5" borderId="41" xfId="0" applyNumberFormat="1" applyFont="1" applyFill="1" applyBorder="1" applyAlignment="1">
      <alignment horizontal="right" vertical="center" wrapText="1"/>
    </xf>
    <xf numFmtId="49" fontId="7" fillId="2" borderId="28" xfId="0" applyNumberFormat="1" applyFont="1" applyFill="1" applyBorder="1" applyAlignment="1">
      <alignment vertical="center" wrapText="1"/>
    </xf>
    <xf numFmtId="0" fontId="5" fillId="0" borderId="3" xfId="0" applyFont="1" applyFill="1" applyBorder="1" applyAlignment="1">
      <alignment horizontal="left" vertical="center" wrapText="1"/>
    </xf>
    <xf numFmtId="49" fontId="5" fillId="8" borderId="38" xfId="0" applyNumberFormat="1" applyFont="1" applyFill="1" applyBorder="1" applyAlignment="1">
      <alignment vertical="center" wrapText="1"/>
    </xf>
    <xf numFmtId="49" fontId="5" fillId="8" borderId="31" xfId="0" applyNumberFormat="1" applyFont="1" applyFill="1" applyBorder="1" applyAlignment="1">
      <alignment vertical="center" wrapText="1"/>
    </xf>
    <xf numFmtId="0" fontId="0" fillId="5" borderId="19" xfId="0" applyFont="1" applyFill="1" applyBorder="1" applyAlignment="1">
      <alignment vertical="center" wrapText="1"/>
    </xf>
    <xf numFmtId="0" fontId="0" fillId="5" borderId="20" xfId="0" applyFont="1" applyFill="1" applyBorder="1" applyAlignment="1">
      <alignment vertical="center"/>
    </xf>
    <xf numFmtId="176" fontId="0" fillId="0" borderId="21" xfId="0" applyNumberFormat="1" applyFont="1" applyBorder="1" applyAlignment="1">
      <alignment vertical="center"/>
    </xf>
    <xf numFmtId="0" fontId="0" fillId="0" borderId="21" xfId="0" applyFont="1" applyBorder="1" applyAlignment="1">
      <alignment vertical="center" wrapText="1"/>
    </xf>
    <xf numFmtId="0" fontId="0" fillId="0" borderId="22" xfId="0" applyFont="1" applyBorder="1" applyAlignment="1">
      <alignment vertical="center"/>
    </xf>
    <xf numFmtId="49" fontId="8" fillId="8" borderId="38" xfId="0" applyNumberFormat="1" applyFont="1" applyFill="1" applyBorder="1" applyAlignment="1">
      <alignment horizontal="left" vertical="center" wrapText="1"/>
    </xf>
    <xf numFmtId="49" fontId="5" fillId="8" borderId="38" xfId="0" applyNumberFormat="1" applyFont="1" applyFill="1" applyBorder="1" applyAlignment="1">
      <alignment horizontal="left" vertical="center" wrapText="1"/>
    </xf>
    <xf numFmtId="49" fontId="23" fillId="5" borderId="13" xfId="0" applyNumberFormat="1" applyFont="1" applyFill="1" applyBorder="1" applyAlignment="1">
      <alignment vertical="center" wrapText="1"/>
    </xf>
    <xf numFmtId="49" fontId="23" fillId="0" borderId="7" xfId="0" applyNumberFormat="1" applyFont="1" applyFill="1" applyBorder="1" applyAlignment="1">
      <alignment vertical="center" wrapText="1"/>
    </xf>
    <xf numFmtId="177" fontId="23" fillId="5" borderId="14" xfId="0" applyNumberFormat="1" applyFont="1" applyFill="1" applyBorder="1" applyAlignment="1">
      <alignment vertical="center" wrapText="1"/>
    </xf>
    <xf numFmtId="177" fontId="23" fillId="5" borderId="13" xfId="0" applyNumberFormat="1" applyFont="1" applyFill="1" applyBorder="1" applyAlignment="1">
      <alignment vertical="center" wrapText="1"/>
    </xf>
    <xf numFmtId="176" fontId="23" fillId="5" borderId="12" xfId="0" applyNumberFormat="1" applyFont="1" applyFill="1" applyBorder="1" applyAlignment="1">
      <alignment vertical="center" wrapText="1"/>
    </xf>
    <xf numFmtId="176" fontId="23" fillId="5" borderId="27" xfId="0" applyNumberFormat="1" applyFont="1" applyFill="1" applyBorder="1" applyAlignment="1">
      <alignment vertical="center" wrapText="1"/>
    </xf>
    <xf numFmtId="176" fontId="23" fillId="5" borderId="9" xfId="0" applyNumberFormat="1" applyFont="1" applyFill="1" applyBorder="1" applyAlignment="1">
      <alignment vertical="center" wrapText="1"/>
    </xf>
    <xf numFmtId="176" fontId="23" fillId="5" borderId="6" xfId="0" applyNumberFormat="1" applyFont="1" applyFill="1" applyBorder="1" applyAlignment="1">
      <alignment vertical="center" wrapText="1"/>
    </xf>
    <xf numFmtId="49" fontId="23" fillId="5" borderId="6" xfId="0" applyNumberFormat="1" applyFont="1" applyFill="1" applyBorder="1" applyAlignment="1">
      <alignment vertical="center" wrapText="1"/>
    </xf>
    <xf numFmtId="0" fontId="23" fillId="5" borderId="14" xfId="0" applyFont="1" applyFill="1" applyBorder="1" applyAlignment="1">
      <alignment horizontal="left" vertical="center" wrapText="1"/>
    </xf>
    <xf numFmtId="0" fontId="25" fillId="5" borderId="3" xfId="0" applyFont="1" applyFill="1" applyBorder="1" applyAlignment="1">
      <alignment horizontal="center" vertical="center"/>
    </xf>
    <xf numFmtId="49" fontId="34" fillId="5" borderId="14" xfId="0" applyNumberFormat="1" applyFont="1" applyFill="1" applyBorder="1" applyAlignment="1">
      <alignment vertical="center" wrapText="1"/>
    </xf>
    <xf numFmtId="49" fontId="34" fillId="5" borderId="3" xfId="0" applyNumberFormat="1" applyFont="1" applyFill="1" applyBorder="1" applyAlignment="1">
      <alignment vertical="center" wrapText="1"/>
    </xf>
    <xf numFmtId="49" fontId="5" fillId="0" borderId="7" xfId="0" applyNumberFormat="1" applyFont="1" applyFill="1" applyBorder="1" applyAlignment="1">
      <alignment vertical="center" wrapText="1"/>
    </xf>
    <xf numFmtId="176" fontId="5" fillId="0" borderId="13" xfId="0" applyNumberFormat="1" applyFont="1" applyFill="1" applyBorder="1" applyAlignment="1">
      <alignment vertical="center" wrapText="1"/>
    </xf>
    <xf numFmtId="176" fontId="5" fillId="0" borderId="28" xfId="0" applyNumberFormat="1" applyFont="1" applyFill="1" applyBorder="1" applyAlignment="1">
      <alignment vertical="center" wrapText="1"/>
    </xf>
    <xf numFmtId="176" fontId="5" fillId="0" borderId="34" xfId="0" applyNumberFormat="1" applyFont="1" applyFill="1" applyBorder="1" applyAlignment="1">
      <alignment horizontal="right" vertical="center" wrapText="1"/>
    </xf>
    <xf numFmtId="49" fontId="5" fillId="0" borderId="28" xfId="0" applyNumberFormat="1" applyFont="1" applyFill="1" applyBorder="1" applyAlignment="1">
      <alignment vertical="center" wrapText="1"/>
    </xf>
    <xf numFmtId="49" fontId="5" fillId="0" borderId="3" xfId="0" applyNumberFormat="1" applyFont="1" applyFill="1" applyBorder="1" applyAlignment="1">
      <alignment vertical="center" wrapText="1"/>
    </xf>
    <xf numFmtId="0" fontId="5" fillId="0" borderId="34" xfId="0" applyFont="1" applyFill="1" applyBorder="1" applyAlignment="1">
      <alignment vertical="center" wrapText="1"/>
    </xf>
    <xf numFmtId="176" fontId="5" fillId="0" borderId="10" xfId="0" applyNumberFormat="1" applyFont="1" applyFill="1" applyBorder="1" applyAlignment="1">
      <alignment vertical="center" wrapText="1"/>
    </xf>
    <xf numFmtId="176" fontId="5" fillId="0" borderId="10" xfId="0" applyNumberFormat="1" applyFont="1" applyFill="1" applyBorder="1" applyAlignment="1">
      <alignment horizontal="right" vertical="center" wrapText="1"/>
    </xf>
    <xf numFmtId="176" fontId="5" fillId="0" borderId="34" xfId="0" applyNumberFormat="1" applyFont="1" applyFill="1" applyBorder="1" applyAlignment="1">
      <alignmen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vertical="center" wrapText="1"/>
    </xf>
    <xf numFmtId="0" fontId="5" fillId="0" borderId="7" xfId="0" applyFont="1" applyFill="1" applyBorder="1" applyAlignment="1">
      <alignment horizontal="justify" vertical="center" wrapText="1"/>
    </xf>
    <xf numFmtId="0" fontId="31" fillId="0" borderId="3" xfId="0" applyFont="1" applyFill="1" applyBorder="1" applyAlignment="1">
      <alignment horizontal="left" vertical="top" wrapText="1"/>
    </xf>
    <xf numFmtId="0" fontId="14" fillId="3" borderId="31" xfId="0" applyFont="1" applyFill="1" applyBorder="1" applyAlignment="1">
      <alignment horizontal="center" vertical="center"/>
    </xf>
    <xf numFmtId="49" fontId="5" fillId="5" borderId="31" xfId="0" applyNumberFormat="1" applyFont="1" applyFill="1" applyBorder="1" applyAlignment="1">
      <alignment vertical="center" wrapText="1"/>
    </xf>
    <xf numFmtId="49" fontId="5" fillId="5" borderId="2" xfId="0" applyNumberFormat="1" applyFont="1" applyFill="1" applyBorder="1" applyAlignment="1">
      <alignment vertical="center" wrapText="1"/>
    </xf>
    <xf numFmtId="0" fontId="5" fillId="9" borderId="62" xfId="0" applyFont="1" applyFill="1" applyBorder="1" applyAlignment="1">
      <alignment vertical="center" wrapText="1"/>
    </xf>
    <xf numFmtId="0" fontId="5" fillId="9" borderId="63" xfId="0" applyFont="1" applyFill="1" applyBorder="1" applyAlignment="1">
      <alignment vertical="center" wrapText="1"/>
    </xf>
    <xf numFmtId="0" fontId="5" fillId="0" borderId="55" xfId="0" applyFont="1" applyBorder="1" applyAlignment="1">
      <alignment vertical="center" wrapText="1"/>
    </xf>
    <xf numFmtId="0" fontId="5" fillId="9" borderId="56" xfId="0" applyFont="1" applyFill="1" applyBorder="1" applyAlignment="1">
      <alignment vertical="center" wrapText="1"/>
    </xf>
    <xf numFmtId="0" fontId="5" fillId="0" borderId="64" xfId="0" applyFont="1" applyBorder="1" applyAlignment="1">
      <alignment horizontal="left" vertical="center" wrapText="1"/>
    </xf>
    <xf numFmtId="0" fontId="5" fillId="0" borderId="63" xfId="0" applyFont="1" applyBorder="1" applyAlignment="1">
      <alignment vertical="center" wrapText="1"/>
    </xf>
    <xf numFmtId="0" fontId="5" fillId="9" borderId="64" xfId="0" applyFont="1" applyFill="1" applyBorder="1" applyAlignment="1">
      <alignment horizontal="left" vertical="center" wrapText="1"/>
    </xf>
    <xf numFmtId="0" fontId="5" fillId="9" borderId="56" xfId="0" applyFont="1" applyFill="1" applyBorder="1" applyAlignment="1">
      <alignment horizontal="left" vertical="center" wrapText="1"/>
    </xf>
    <xf numFmtId="0" fontId="5" fillId="9" borderId="64" xfId="0" applyFont="1" applyFill="1" applyBorder="1" applyAlignment="1">
      <alignment vertical="center" wrapText="1"/>
    </xf>
    <xf numFmtId="0" fontId="5" fillId="0" borderId="62" xfId="0" applyFont="1" applyBorder="1" applyAlignment="1">
      <alignment horizontal="left" vertical="center" wrapText="1"/>
    </xf>
    <xf numFmtId="0" fontId="5" fillId="9" borderId="63" xfId="0" applyFont="1" applyFill="1" applyBorder="1" applyAlignment="1">
      <alignment horizontal="left" vertical="center" wrapText="1"/>
    </xf>
    <xf numFmtId="0" fontId="5" fillId="0" borderId="55" xfId="0" applyFont="1" applyBorder="1" applyAlignment="1">
      <alignment horizontal="left" vertical="center" wrapText="1"/>
    </xf>
    <xf numFmtId="0" fontId="5" fillId="9" borderId="66" xfId="0" applyFont="1" applyFill="1" applyBorder="1" applyAlignment="1">
      <alignment horizontal="left" vertical="center" wrapText="1"/>
    </xf>
    <xf numFmtId="178" fontId="5" fillId="9" borderId="65" xfId="0" applyNumberFormat="1" applyFont="1" applyFill="1" applyBorder="1" applyAlignment="1">
      <alignment horizontal="right" vertical="center" wrapText="1"/>
    </xf>
    <xf numFmtId="178" fontId="5" fillId="9" borderId="67" xfId="0" applyNumberFormat="1" applyFont="1" applyFill="1" applyBorder="1" applyAlignment="1">
      <alignment horizontal="right" vertical="center" wrapText="1"/>
    </xf>
    <xf numFmtId="177" fontId="5" fillId="5" borderId="7" xfId="0" applyNumberFormat="1" applyFont="1" applyFill="1" applyBorder="1" applyAlignment="1">
      <alignment vertical="center" wrapText="1"/>
    </xf>
    <xf numFmtId="176" fontId="5" fillId="5" borderId="12" xfId="0" applyNumberFormat="1" applyFont="1" applyFill="1" applyBorder="1" applyAlignment="1">
      <alignment horizontal="right" vertical="center"/>
    </xf>
    <xf numFmtId="0" fontId="5" fillId="5" borderId="1" xfId="0" applyFont="1" applyFill="1" applyBorder="1" applyAlignment="1">
      <alignment vertical="center" wrapText="1"/>
    </xf>
    <xf numFmtId="0" fontId="5" fillId="5" borderId="6" xfId="1" applyFont="1" applyFill="1" applyBorder="1" applyAlignment="1">
      <alignment horizontal="left" vertical="center" wrapText="1"/>
    </xf>
    <xf numFmtId="0" fontId="5" fillId="5" borderId="1" xfId="1" applyFont="1" applyFill="1" applyBorder="1" applyAlignment="1">
      <alignment horizontal="left" vertical="center" wrapText="1"/>
    </xf>
    <xf numFmtId="49" fontId="17" fillId="2" borderId="28" xfId="0" applyNumberFormat="1" applyFont="1" applyFill="1" applyBorder="1" applyAlignment="1">
      <alignment vertical="center" wrapText="1"/>
    </xf>
    <xf numFmtId="0" fontId="31" fillId="5" borderId="68" xfId="0" applyFont="1" applyFill="1" applyBorder="1" applyAlignment="1">
      <alignment horizontal="left" vertical="top" wrapText="1"/>
    </xf>
    <xf numFmtId="0" fontId="5" fillId="9" borderId="57" xfId="0" applyFont="1" applyFill="1" applyBorder="1" applyAlignment="1">
      <alignment horizontal="left" vertical="center" wrapText="1"/>
    </xf>
    <xf numFmtId="176" fontId="34" fillId="5" borderId="7" xfId="0" applyNumberFormat="1" applyFont="1" applyFill="1" applyBorder="1" applyAlignment="1">
      <alignment horizontal="right" vertical="center" wrapText="1"/>
    </xf>
    <xf numFmtId="49" fontId="38" fillId="5" borderId="3" xfId="0" applyNumberFormat="1" applyFont="1" applyFill="1" applyBorder="1" applyAlignment="1">
      <alignment vertical="center" wrapText="1"/>
    </xf>
    <xf numFmtId="176" fontId="34" fillId="5" borderId="13" xfId="0" applyNumberFormat="1" applyFont="1" applyFill="1" applyBorder="1" applyAlignment="1">
      <alignment horizontal="right" vertical="center" wrapText="1"/>
    </xf>
    <xf numFmtId="176" fontId="34" fillId="5" borderId="28" xfId="0" applyNumberFormat="1" applyFont="1" applyFill="1" applyBorder="1" applyAlignment="1">
      <alignment horizontal="right" vertical="center" wrapText="1"/>
    </xf>
    <xf numFmtId="176" fontId="34" fillId="5" borderId="37" xfId="0" applyNumberFormat="1" applyFont="1" applyFill="1" applyBorder="1" applyAlignment="1">
      <alignment horizontal="right" vertical="center" wrapText="1"/>
    </xf>
    <xf numFmtId="176" fontId="34" fillId="5" borderId="10" xfId="0" applyNumberFormat="1" applyFont="1" applyFill="1" applyBorder="1" applyAlignment="1">
      <alignment horizontal="right" vertical="center" wrapText="1"/>
    </xf>
    <xf numFmtId="0" fontId="31" fillId="0" borderId="28" xfId="0" applyFont="1" applyFill="1" applyBorder="1" applyAlignment="1">
      <alignment horizontal="left" vertical="top" wrapText="1"/>
    </xf>
    <xf numFmtId="0" fontId="31" fillId="0" borderId="69" xfId="0" applyFont="1" applyFill="1" applyBorder="1" applyAlignment="1">
      <alignment horizontal="left" vertical="top" wrapText="1"/>
    </xf>
    <xf numFmtId="0" fontId="5" fillId="5" borderId="50" xfId="0" applyFont="1" applyFill="1" applyBorder="1" applyAlignment="1">
      <alignment horizontal="center" vertical="center"/>
    </xf>
    <xf numFmtId="49" fontId="23" fillId="5" borderId="69" xfId="0" applyNumberFormat="1" applyFont="1" applyFill="1" applyBorder="1" applyAlignment="1">
      <alignment vertical="center" wrapText="1"/>
    </xf>
    <xf numFmtId="0" fontId="5" fillId="0" borderId="58" xfId="0" applyFont="1" applyBorder="1" applyAlignment="1">
      <alignment vertical="center" wrapText="1"/>
    </xf>
    <xf numFmtId="0" fontId="5" fillId="9" borderId="59" xfId="0" applyFont="1" applyFill="1" applyBorder="1" applyAlignment="1">
      <alignment horizontal="left" vertical="center" wrapText="1"/>
    </xf>
    <xf numFmtId="0" fontId="5" fillId="0" borderId="70" xfId="0" applyFont="1" applyBorder="1" applyAlignment="1">
      <alignment vertical="center" wrapText="1"/>
    </xf>
    <xf numFmtId="0" fontId="5" fillId="9" borderId="61" xfId="0" applyFont="1" applyFill="1" applyBorder="1" applyAlignment="1">
      <alignment vertical="center" wrapText="1"/>
    </xf>
    <xf numFmtId="0" fontId="5" fillId="5" borderId="50" xfId="0" applyFont="1" applyFill="1" applyBorder="1" applyAlignment="1">
      <alignment horizontal="center" vertical="center" wrapText="1"/>
    </xf>
    <xf numFmtId="0" fontId="14" fillId="5" borderId="1" xfId="0" applyFont="1" applyFill="1" applyBorder="1" applyAlignment="1">
      <alignment horizontal="center" vertical="center"/>
    </xf>
    <xf numFmtId="49" fontId="7" fillId="2" borderId="71" xfId="0" applyNumberFormat="1" applyFont="1" applyFill="1" applyBorder="1" applyAlignment="1">
      <alignment vertical="center" wrapText="1"/>
    </xf>
    <xf numFmtId="49" fontId="3" fillId="5" borderId="28" xfId="0" applyNumberFormat="1" applyFont="1" applyFill="1" applyBorder="1" applyAlignment="1">
      <alignment vertical="center" wrapText="1"/>
    </xf>
    <xf numFmtId="49" fontId="7" fillId="2" borderId="29" xfId="0" applyNumberFormat="1" applyFont="1" applyFill="1" applyBorder="1" applyAlignment="1">
      <alignment vertical="center" wrapText="1"/>
    </xf>
    <xf numFmtId="49" fontId="5" fillId="5" borderId="26" xfId="0" applyNumberFormat="1" applyFont="1" applyFill="1" applyBorder="1" applyAlignment="1">
      <alignment vertical="center" wrapText="1"/>
    </xf>
    <xf numFmtId="49" fontId="5" fillId="5" borderId="16" xfId="0" applyNumberFormat="1" applyFont="1" applyFill="1" applyBorder="1" applyAlignment="1">
      <alignment vertical="center" wrapText="1"/>
    </xf>
    <xf numFmtId="0" fontId="5" fillId="0" borderId="72" xfId="0" applyFont="1" applyBorder="1" applyAlignment="1">
      <alignment horizontal="left" vertical="center" wrapText="1"/>
    </xf>
    <xf numFmtId="0" fontId="5" fillId="9" borderId="73" xfId="0" applyFont="1" applyFill="1" applyBorder="1" applyAlignment="1">
      <alignment horizontal="left" vertical="center" wrapText="1"/>
    </xf>
    <xf numFmtId="0" fontId="5" fillId="0" borderId="58" xfId="0" applyFont="1" applyBorder="1" applyAlignment="1">
      <alignment horizontal="left" vertical="center" wrapText="1"/>
    </xf>
    <xf numFmtId="0" fontId="3" fillId="5" borderId="39" xfId="0" applyFont="1" applyFill="1" applyBorder="1" applyAlignment="1">
      <alignment horizontal="center" vertical="center"/>
    </xf>
    <xf numFmtId="0" fontId="5" fillId="9" borderId="58" xfId="0" applyFont="1" applyFill="1" applyBorder="1" applyAlignment="1">
      <alignment vertical="center" wrapText="1"/>
    </xf>
    <xf numFmtId="0" fontId="5" fillId="9" borderId="74" xfId="0" applyFont="1" applyFill="1" applyBorder="1" applyAlignment="1">
      <alignment vertical="center" wrapText="1"/>
    </xf>
    <xf numFmtId="0" fontId="5" fillId="9" borderId="60" xfId="0" applyFont="1" applyFill="1" applyBorder="1" applyAlignment="1">
      <alignment horizontal="left" vertical="center" wrapText="1"/>
    </xf>
    <xf numFmtId="0" fontId="5" fillId="9" borderId="58" xfId="0" applyFont="1" applyFill="1" applyBorder="1" applyAlignment="1">
      <alignment horizontal="left" vertical="center" wrapText="1"/>
    </xf>
    <xf numFmtId="0" fontId="5" fillId="9" borderId="74" xfId="0" applyFont="1" applyFill="1" applyBorder="1" applyAlignment="1">
      <alignment horizontal="left" vertical="center" wrapText="1"/>
    </xf>
    <xf numFmtId="0" fontId="5" fillId="0" borderId="74" xfId="0" applyFont="1" applyBorder="1" applyAlignment="1">
      <alignment horizontal="left" vertical="center" wrapText="1"/>
    </xf>
    <xf numFmtId="176" fontId="0" fillId="0" borderId="23" xfId="0" applyNumberFormat="1" applyFont="1" applyBorder="1" applyAlignment="1">
      <alignment vertical="center"/>
    </xf>
    <xf numFmtId="0" fontId="0" fillId="0" borderId="23" xfId="0" applyFont="1" applyBorder="1" applyAlignment="1">
      <alignment vertical="center" wrapText="1"/>
    </xf>
    <xf numFmtId="0" fontId="0" fillId="0" borderId="24" xfId="0" applyFont="1" applyBorder="1" applyAlignment="1">
      <alignment vertical="center"/>
    </xf>
    <xf numFmtId="0" fontId="23" fillId="5" borderId="62" xfId="0" applyFont="1" applyFill="1" applyBorder="1" applyAlignment="1">
      <alignment vertical="center" wrapText="1"/>
    </xf>
    <xf numFmtId="49" fontId="34" fillId="5" borderId="28" xfId="0" applyNumberFormat="1" applyFont="1" applyFill="1" applyBorder="1" applyAlignment="1">
      <alignment vertical="center" wrapText="1"/>
    </xf>
    <xf numFmtId="0" fontId="31" fillId="5" borderId="28" xfId="0" applyFont="1" applyFill="1" applyBorder="1" applyAlignment="1">
      <alignment horizontal="left" vertical="top" wrapText="1"/>
    </xf>
    <xf numFmtId="49" fontId="38" fillId="5" borderId="7" xfId="0" applyNumberFormat="1" applyFont="1" applyFill="1" applyBorder="1" applyAlignment="1">
      <alignment vertical="center" wrapText="1"/>
    </xf>
    <xf numFmtId="176" fontId="23" fillId="5" borderId="34" xfId="0" applyNumberFormat="1" applyFont="1" applyFill="1" applyBorder="1" applyAlignment="1">
      <alignment horizontal="right" vertical="center" wrapText="1"/>
    </xf>
    <xf numFmtId="176" fontId="23" fillId="5" borderId="13" xfId="0" applyNumberFormat="1" applyFont="1" applyFill="1" applyBorder="1" applyAlignment="1">
      <alignment horizontal="right" vertical="center" wrapText="1"/>
    </xf>
    <xf numFmtId="0" fontId="5" fillId="9" borderId="72" xfId="0" applyFont="1" applyFill="1" applyBorder="1" applyAlignment="1">
      <alignment vertical="center" wrapText="1"/>
    </xf>
    <xf numFmtId="0" fontId="23" fillId="5" borderId="58" xfId="0" applyFont="1" applyFill="1" applyBorder="1" applyAlignment="1">
      <alignment horizontal="left" vertical="center" wrapText="1"/>
    </xf>
    <xf numFmtId="0" fontId="31" fillId="0" borderId="28" xfId="0" applyFont="1" applyFill="1" applyBorder="1" applyAlignment="1">
      <alignment vertical="center" wrapText="1"/>
    </xf>
    <xf numFmtId="0" fontId="31" fillId="0" borderId="7" xfId="0" applyFont="1" applyFill="1" applyBorder="1" applyAlignment="1">
      <alignment horizontal="left" vertical="center" wrapText="1"/>
    </xf>
    <xf numFmtId="0" fontId="0" fillId="0" borderId="23" xfId="0" applyFont="1"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5" borderId="19" xfId="0" applyFont="1" applyFill="1" applyBorder="1" applyAlignment="1">
      <alignment vertical="center"/>
    </xf>
    <xf numFmtId="0" fontId="0" fillId="0" borderId="21" xfId="0" applyFont="1" applyBorder="1" applyAlignment="1">
      <alignment vertical="center"/>
    </xf>
    <xf numFmtId="0" fontId="0" fillId="0" borderId="23" xfId="0" applyBorder="1" applyAlignment="1">
      <alignment vertical="center"/>
    </xf>
    <xf numFmtId="0" fontId="0" fillId="0" borderId="32" xfId="0" applyBorder="1" applyAlignment="1">
      <alignment vertical="center"/>
    </xf>
    <xf numFmtId="1" fontId="5" fillId="0" borderId="28" xfId="0" applyNumberFormat="1" applyFont="1" applyFill="1" applyBorder="1" applyAlignment="1">
      <alignment horizontal="right" vertical="center" shrinkToFit="1"/>
    </xf>
    <xf numFmtId="1" fontId="5" fillId="0" borderId="10" xfId="0" applyNumberFormat="1" applyFont="1" applyFill="1" applyBorder="1" applyAlignment="1">
      <alignment horizontal="right" vertical="center" shrinkToFit="1"/>
    </xf>
    <xf numFmtId="0" fontId="0" fillId="0" borderId="48" xfId="0" applyFont="1" applyBorder="1" applyAlignment="1">
      <alignment vertical="center"/>
    </xf>
    <xf numFmtId="0" fontId="0" fillId="0" borderId="23" xfId="0" applyFont="1" applyBorder="1" applyAlignment="1">
      <alignment vertical="center"/>
    </xf>
    <xf numFmtId="0" fontId="4" fillId="0" borderId="40" xfId="0" applyFont="1" applyBorder="1" applyAlignment="1">
      <alignment horizontal="center" vertical="center"/>
    </xf>
    <xf numFmtId="0" fontId="0" fillId="0" borderId="46" xfId="0" applyBorder="1" applyAlignment="1">
      <alignment vertical="center"/>
    </xf>
    <xf numFmtId="0" fontId="0" fillId="0" borderId="17" xfId="0" applyBorder="1" applyAlignment="1">
      <alignment vertical="center"/>
    </xf>
    <xf numFmtId="0" fontId="12" fillId="4" borderId="45" xfId="0" applyFont="1" applyFill="1" applyBorder="1" applyAlignment="1">
      <alignment vertical="center"/>
    </xf>
    <xf numFmtId="0" fontId="0" fillId="0" borderId="19" xfId="0" applyBorder="1" applyAlignment="1">
      <alignment vertical="center"/>
    </xf>
    <xf numFmtId="0" fontId="0" fillId="0" borderId="47" xfId="0" applyBorder="1" applyAlignment="1">
      <alignment vertical="center"/>
    </xf>
    <xf numFmtId="0" fontId="0" fillId="0" borderId="21" xfId="0" applyBorder="1" applyAlignment="1">
      <alignment vertical="center"/>
    </xf>
    <xf numFmtId="49" fontId="10" fillId="2" borderId="42" xfId="0" applyNumberFormat="1" applyFont="1" applyFill="1" applyBorder="1" applyAlignment="1">
      <alignment horizontal="center" vertical="center" wrapText="1"/>
    </xf>
    <xf numFmtId="0" fontId="0" fillId="0" borderId="34" xfId="0" applyFont="1" applyBorder="1" applyAlignment="1">
      <alignment horizontal="center" vertical="center"/>
    </xf>
    <xf numFmtId="0" fontId="0" fillId="0" borderId="48" xfId="0" applyFill="1" applyBorder="1" applyAlignment="1">
      <alignment vertical="center"/>
    </xf>
    <xf numFmtId="0" fontId="0" fillId="0" borderId="23" xfId="0" applyFill="1" applyBorder="1" applyAlignment="1">
      <alignment vertical="center"/>
    </xf>
    <xf numFmtId="0" fontId="0" fillId="5" borderId="45" xfId="0" applyFont="1" applyFill="1" applyBorder="1" applyAlignment="1">
      <alignment vertical="center"/>
    </xf>
    <xf numFmtId="0" fontId="0" fillId="5" borderId="19" xfId="0" applyFont="1" applyFill="1" applyBorder="1" applyAlignment="1">
      <alignment vertical="center"/>
    </xf>
    <xf numFmtId="0" fontId="0" fillId="0" borderId="47" xfId="0" applyFont="1" applyBorder="1" applyAlignment="1">
      <alignment vertical="center"/>
    </xf>
    <xf numFmtId="0" fontId="0" fillId="0" borderId="21" xfId="0" applyFont="1" applyBorder="1" applyAlignment="1">
      <alignment vertical="center"/>
    </xf>
    <xf numFmtId="0" fontId="0" fillId="0" borderId="34" xfId="0" applyBorder="1" applyAlignment="1">
      <alignment horizontal="center" vertical="center"/>
    </xf>
    <xf numFmtId="0" fontId="0" fillId="0" borderId="48" xfId="0" applyBorder="1" applyAlignment="1">
      <alignment vertical="center"/>
    </xf>
    <xf numFmtId="0" fontId="0" fillId="0" borderId="23" xfId="0" applyBorder="1" applyAlignment="1">
      <alignment vertical="center"/>
    </xf>
    <xf numFmtId="0" fontId="0" fillId="0" borderId="44" xfId="0" applyBorder="1" applyAlignment="1">
      <alignment vertical="center"/>
    </xf>
    <xf numFmtId="0" fontId="0" fillId="0" borderId="32" xfId="0" applyBorder="1" applyAlignment="1">
      <alignment vertical="center"/>
    </xf>
    <xf numFmtId="49" fontId="10" fillId="2" borderId="34" xfId="0" applyNumberFormat="1" applyFont="1" applyFill="1" applyBorder="1" applyAlignment="1">
      <alignment horizontal="center" vertical="center" wrapText="1"/>
    </xf>
    <xf numFmtId="0" fontId="1" fillId="0" borderId="45" xfId="0" applyFont="1" applyFill="1" applyBorder="1" applyAlignment="1">
      <alignment vertical="center"/>
    </xf>
    <xf numFmtId="0" fontId="1" fillId="0" borderId="19" xfId="0" applyFont="1" applyFill="1" applyBorder="1" applyAlignment="1">
      <alignment vertical="center"/>
    </xf>
    <xf numFmtId="0" fontId="0" fillId="0" borderId="47" xfId="0" applyFill="1" applyBorder="1" applyAlignment="1">
      <alignment vertical="center"/>
    </xf>
    <xf numFmtId="0" fontId="0" fillId="0" borderId="21" xfId="0" applyFill="1" applyBorder="1" applyAlignment="1">
      <alignment vertical="center"/>
    </xf>
    <xf numFmtId="49" fontId="10" fillId="2" borderId="32" xfId="0" applyNumberFormat="1" applyFont="1" applyFill="1" applyBorder="1" applyAlignment="1">
      <alignment horizontal="center" vertical="center" wrapText="1"/>
    </xf>
    <xf numFmtId="0" fontId="12" fillId="4" borderId="19" xfId="0" applyFont="1" applyFill="1" applyBorder="1" applyAlignment="1">
      <alignment vertical="center"/>
    </xf>
    <xf numFmtId="0" fontId="0" fillId="0" borderId="45" xfId="0" applyFill="1" applyBorder="1" applyAlignment="1">
      <alignment vertical="center"/>
    </xf>
    <xf numFmtId="0" fontId="0" fillId="0" borderId="19" xfId="0" applyFill="1" applyBorder="1" applyAlignment="1">
      <alignment vertical="center"/>
    </xf>
    <xf numFmtId="0" fontId="0" fillId="0" borderId="45" xfId="0" applyBorder="1" applyAlignment="1">
      <alignment vertical="center"/>
    </xf>
    <xf numFmtId="0" fontId="0" fillId="7" borderId="45" xfId="0" applyFont="1" applyFill="1" applyBorder="1" applyAlignment="1">
      <alignment vertical="center"/>
    </xf>
    <xf numFmtId="0" fontId="0" fillId="7" borderId="19" xfId="0" applyFont="1" applyFill="1" applyBorder="1" applyAlignment="1">
      <alignment vertical="center"/>
    </xf>
    <xf numFmtId="49" fontId="10" fillId="2" borderId="43" xfId="0" applyNumberFormat="1" applyFont="1" applyFill="1" applyBorder="1" applyAlignment="1">
      <alignment horizontal="center" vertical="center" wrapText="1"/>
    </xf>
    <xf numFmtId="49" fontId="10" fillId="2" borderId="51" xfId="0" applyNumberFormat="1" applyFont="1" applyFill="1" applyBorder="1" applyAlignment="1">
      <alignment horizontal="center" vertical="center" wrapText="1"/>
    </xf>
  </cellXfs>
  <cellStyles count="2">
    <cellStyle name="一般" xfId="0" builtinId="0"/>
    <cellStyle name="好" xfId="1" builtinId="26"/>
  </cellStyles>
  <dxfs count="0"/>
  <tableStyles count="0" defaultTableStyle="TableStyleMedium2" defaultPivotStyle="PivotStyleLight16"/>
  <colors>
    <mruColors>
      <color rgb="FFFF9966"/>
      <color rgb="FFFF9933"/>
      <color rgb="FFFFFFCC"/>
      <color rgb="FFFFFF99"/>
      <color rgb="FFCCCCFF"/>
      <color rgb="FF00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170"/>
  <sheetViews>
    <sheetView tabSelected="1" showWhiteSpace="0" view="pageBreakPreview" zoomScale="80" zoomScaleNormal="80" zoomScaleSheetLayoutView="80" workbookViewId="0">
      <selection activeCell="A171" sqref="A171:XFD177"/>
    </sheetView>
  </sheetViews>
  <sheetFormatPr defaultRowHeight="16.2" x14ac:dyDescent="0.3"/>
  <cols>
    <col min="1" max="1" width="4.88671875" style="81" customWidth="1"/>
    <col min="2" max="2" width="18.6640625" customWidth="1"/>
    <col min="3" max="3" width="13" style="12" customWidth="1"/>
    <col min="4" max="4" width="14.6640625" style="12" customWidth="1"/>
    <col min="5" max="5" width="12.88671875" style="12" customWidth="1"/>
    <col min="6" max="6" width="14" style="12" customWidth="1"/>
    <col min="7" max="7" width="12.33203125" style="11" customWidth="1"/>
    <col min="8" max="8" width="61.88671875" customWidth="1"/>
    <col min="9" max="9" width="12" style="97" customWidth="1"/>
    <col min="10" max="10" width="8.33203125" hidden="1" customWidth="1"/>
    <col min="11" max="11" width="10.6640625" customWidth="1"/>
    <col min="12" max="12" width="7.88671875" customWidth="1"/>
  </cols>
  <sheetData>
    <row r="1" spans="1:11" ht="20.399999999999999" thickBot="1" x14ac:dyDescent="0.35">
      <c r="A1" s="360" t="s">
        <v>274</v>
      </c>
      <c r="B1" s="360"/>
      <c r="C1" s="360"/>
      <c r="D1" s="360"/>
      <c r="E1" s="360"/>
      <c r="F1" s="360"/>
      <c r="G1" s="360"/>
      <c r="H1" s="360"/>
      <c r="I1" s="360"/>
      <c r="J1" s="360"/>
      <c r="K1" s="360"/>
    </row>
    <row r="2" spans="1:11" ht="16.8" thickTop="1" x14ac:dyDescent="0.3">
      <c r="A2" s="361" t="s">
        <v>21</v>
      </c>
      <c r="B2" s="362"/>
      <c r="C2" s="35"/>
      <c r="D2" s="35"/>
      <c r="E2" s="35"/>
      <c r="F2" s="35"/>
      <c r="G2" s="35"/>
      <c r="H2" s="349"/>
      <c r="I2" s="89"/>
      <c r="J2" s="349"/>
      <c r="K2" s="36"/>
    </row>
    <row r="3" spans="1:11" ht="15.6" customHeight="1" x14ac:dyDescent="0.3">
      <c r="A3" s="363" t="s">
        <v>22</v>
      </c>
      <c r="B3" s="364"/>
      <c r="C3" s="37">
        <f>C9+C16</f>
        <v>718000</v>
      </c>
      <c r="D3" s="37">
        <f>D9+D16</f>
        <v>90500</v>
      </c>
      <c r="E3" s="37">
        <f>E9+E16</f>
        <v>56400</v>
      </c>
      <c r="F3" s="37">
        <f>F9+F16</f>
        <v>659000</v>
      </c>
      <c r="G3" s="172"/>
      <c r="H3" s="173"/>
      <c r="I3" s="174"/>
      <c r="J3" s="173"/>
      <c r="K3" s="175"/>
    </row>
    <row r="4" spans="1:11" x14ac:dyDescent="0.3">
      <c r="A4" s="365" t="s">
        <v>23</v>
      </c>
      <c r="B4" s="366"/>
      <c r="C4" s="40"/>
      <c r="D4" s="40"/>
      <c r="E4" s="40"/>
      <c r="F4" s="40"/>
      <c r="G4" s="40"/>
      <c r="H4" s="351"/>
      <c r="I4" s="91"/>
      <c r="J4" s="351"/>
      <c r="K4" s="41"/>
    </row>
    <row r="5" spans="1:11" ht="68.400000000000006" customHeight="1" x14ac:dyDescent="0.3">
      <c r="A5" s="84" t="s">
        <v>43</v>
      </c>
      <c r="B5" s="82" t="s">
        <v>24</v>
      </c>
      <c r="C5" s="29" t="s">
        <v>25</v>
      </c>
      <c r="D5" s="30" t="s">
        <v>26</v>
      </c>
      <c r="E5" s="31" t="s">
        <v>27</v>
      </c>
      <c r="F5" s="62" t="s">
        <v>28</v>
      </c>
      <c r="G5" s="33" t="s">
        <v>29</v>
      </c>
      <c r="H5" s="138" t="s">
        <v>30</v>
      </c>
      <c r="I5" s="92" t="s">
        <v>19</v>
      </c>
      <c r="J5" s="150" t="s">
        <v>20</v>
      </c>
      <c r="K5" s="32" t="s">
        <v>20</v>
      </c>
    </row>
    <row r="6" spans="1:11" s="17" customFormat="1" ht="107.4" customHeight="1" x14ac:dyDescent="0.3">
      <c r="A6" s="99">
        <v>1</v>
      </c>
      <c r="B6" s="118" t="s">
        <v>58</v>
      </c>
      <c r="C6" s="130">
        <v>250000</v>
      </c>
      <c r="D6" s="131">
        <v>0</v>
      </c>
      <c r="E6" s="121">
        <v>0</v>
      </c>
      <c r="F6" s="124">
        <v>200000</v>
      </c>
      <c r="G6" s="130">
        <f>C6+F6</f>
        <v>450000</v>
      </c>
      <c r="H6" s="281" t="s">
        <v>190</v>
      </c>
      <c r="I6" s="282" t="s">
        <v>189</v>
      </c>
      <c r="J6" s="243"/>
      <c r="K6" s="280"/>
    </row>
    <row r="7" spans="1:11" s="17" customFormat="1" ht="177" customHeight="1" x14ac:dyDescent="0.3">
      <c r="A7" s="99">
        <v>2</v>
      </c>
      <c r="B7" s="118" t="s">
        <v>59</v>
      </c>
      <c r="C7" s="121">
        <v>130000</v>
      </c>
      <c r="D7" s="195">
        <v>0</v>
      </c>
      <c r="E7" s="121">
        <v>14400</v>
      </c>
      <c r="F7" s="125">
        <v>120000</v>
      </c>
      <c r="G7" s="130">
        <f>C7+F7</f>
        <v>250000</v>
      </c>
      <c r="H7" s="283" t="s">
        <v>249</v>
      </c>
      <c r="I7" s="284" t="s">
        <v>191</v>
      </c>
      <c r="J7" s="242"/>
      <c r="K7" s="100"/>
    </row>
    <row r="8" spans="1:11" s="17" customFormat="1" ht="280.8" customHeight="1" x14ac:dyDescent="0.3">
      <c r="A8" s="99">
        <v>3</v>
      </c>
      <c r="B8" s="126" t="s">
        <v>60</v>
      </c>
      <c r="C8" s="127">
        <v>210000</v>
      </c>
      <c r="D8" s="128">
        <v>90500</v>
      </c>
      <c r="E8" s="127">
        <v>42000</v>
      </c>
      <c r="F8" s="129">
        <v>230000</v>
      </c>
      <c r="G8" s="198">
        <f>C8+F8</f>
        <v>440000</v>
      </c>
      <c r="H8" s="285" t="s">
        <v>250</v>
      </c>
      <c r="I8" s="284" t="s">
        <v>192</v>
      </c>
      <c r="J8" s="242"/>
      <c r="K8" s="100"/>
    </row>
    <row r="9" spans="1:11" s="3" customFormat="1" x14ac:dyDescent="0.3">
      <c r="A9" s="367" t="s">
        <v>31</v>
      </c>
      <c r="B9" s="368"/>
      <c r="C9" s="22">
        <f>SUM(C6:C8)</f>
        <v>590000</v>
      </c>
      <c r="D9" s="75">
        <f>SUM(D6:D8)</f>
        <v>90500</v>
      </c>
      <c r="E9" s="25">
        <f>SUM(E6:E8)</f>
        <v>56400</v>
      </c>
      <c r="F9" s="63">
        <f>SUM(F6:F8)</f>
        <v>550000</v>
      </c>
      <c r="G9" s="22">
        <f>SUM(G6:G8)</f>
        <v>1140000</v>
      </c>
      <c r="H9" s="98"/>
      <c r="I9" s="26"/>
      <c r="J9" s="153"/>
      <c r="K9" s="27"/>
    </row>
    <row r="10" spans="1:11" x14ac:dyDescent="0.3">
      <c r="A10" s="358" t="s">
        <v>21</v>
      </c>
      <c r="B10" s="359"/>
      <c r="C10" s="335"/>
      <c r="D10" s="335"/>
      <c r="E10" s="335"/>
      <c r="F10" s="335"/>
      <c r="G10" s="335"/>
      <c r="H10" s="348"/>
      <c r="I10" s="336"/>
      <c r="J10" s="348"/>
      <c r="K10" s="337"/>
    </row>
    <row r="11" spans="1:11" s="224" customFormat="1" ht="21" customHeight="1" x14ac:dyDescent="0.3">
      <c r="A11" s="371" t="s">
        <v>22</v>
      </c>
      <c r="B11" s="372"/>
      <c r="C11" s="225"/>
      <c r="D11" s="225"/>
      <c r="E11" s="225"/>
      <c r="F11" s="225"/>
      <c r="G11" s="225"/>
      <c r="H11" s="352"/>
      <c r="I11" s="244"/>
      <c r="J11" s="352"/>
      <c r="K11" s="245"/>
    </row>
    <row r="12" spans="1:11" x14ac:dyDescent="0.3">
      <c r="A12" s="373" t="s">
        <v>87</v>
      </c>
      <c r="B12" s="374"/>
      <c r="C12" s="246"/>
      <c r="D12" s="246"/>
      <c r="E12" s="246"/>
      <c r="F12" s="246"/>
      <c r="G12" s="246"/>
      <c r="H12" s="353"/>
      <c r="I12" s="247"/>
      <c r="J12" s="353"/>
      <c r="K12" s="248"/>
    </row>
    <row r="13" spans="1:11" ht="68.400000000000006" customHeight="1" x14ac:dyDescent="0.3">
      <c r="A13" s="84" t="s">
        <v>43</v>
      </c>
      <c r="B13" s="82" t="s">
        <v>24</v>
      </c>
      <c r="C13" s="29" t="s">
        <v>25</v>
      </c>
      <c r="D13" s="30" t="s">
        <v>26</v>
      </c>
      <c r="E13" s="31" t="s">
        <v>27</v>
      </c>
      <c r="F13" s="62" t="s">
        <v>28</v>
      </c>
      <c r="G13" s="33" t="s">
        <v>29</v>
      </c>
      <c r="H13" s="138" t="s">
        <v>30</v>
      </c>
      <c r="I13" s="92" t="s">
        <v>19</v>
      </c>
      <c r="J13" s="150" t="s">
        <v>20</v>
      </c>
      <c r="K13" s="32" t="s">
        <v>20</v>
      </c>
    </row>
    <row r="14" spans="1:11" ht="263.39999999999998" x14ac:dyDescent="0.3">
      <c r="A14" s="99">
        <v>4</v>
      </c>
      <c r="B14" s="118" t="s">
        <v>89</v>
      </c>
      <c r="C14" s="130">
        <v>80000</v>
      </c>
      <c r="D14" s="131">
        <v>0</v>
      </c>
      <c r="E14" s="121">
        <v>0</v>
      </c>
      <c r="F14" s="212">
        <v>100000</v>
      </c>
      <c r="G14" s="142">
        <f>C14+F14</f>
        <v>180000</v>
      </c>
      <c r="H14" s="338" t="s">
        <v>262</v>
      </c>
      <c r="I14" s="286" t="s">
        <v>193</v>
      </c>
      <c r="J14" s="243"/>
      <c r="K14" s="280"/>
    </row>
    <row r="15" spans="1:11" s="17" customFormat="1" ht="93" customHeight="1" x14ac:dyDescent="0.3">
      <c r="A15" s="99">
        <v>5</v>
      </c>
      <c r="B15" s="118" t="s">
        <v>244</v>
      </c>
      <c r="C15" s="130">
        <v>48000</v>
      </c>
      <c r="D15" s="131">
        <v>0</v>
      </c>
      <c r="E15" s="121">
        <v>0</v>
      </c>
      <c r="F15" s="124">
        <v>9000</v>
      </c>
      <c r="G15" s="130">
        <f>C15+F15</f>
        <v>57000</v>
      </c>
      <c r="H15" s="213" t="s">
        <v>132</v>
      </c>
      <c r="I15" s="230" t="s">
        <v>174</v>
      </c>
      <c r="J15" s="279"/>
      <c r="K15" s="280"/>
    </row>
    <row r="16" spans="1:11" s="3" customFormat="1" x14ac:dyDescent="0.3">
      <c r="A16" s="367" t="s">
        <v>31</v>
      </c>
      <c r="B16" s="375"/>
      <c r="C16" s="22">
        <f>SUM(C14:C15)</f>
        <v>128000</v>
      </c>
      <c r="D16" s="75">
        <f>SUM(D14:D15)</f>
        <v>0</v>
      </c>
      <c r="E16" s="25">
        <f>SUM(E14:E15)</f>
        <v>0</v>
      </c>
      <c r="F16" s="63">
        <f>SUM(F14:F15)</f>
        <v>109000</v>
      </c>
      <c r="G16" s="22">
        <f>SUM(G14:G15)</f>
        <v>237000</v>
      </c>
      <c r="H16" s="301"/>
      <c r="I16" s="79"/>
      <c r="J16" s="152"/>
      <c r="K16" s="80"/>
    </row>
    <row r="17" spans="1:11" x14ac:dyDescent="0.3">
      <c r="A17" s="376" t="s">
        <v>32</v>
      </c>
      <c r="B17" s="377"/>
      <c r="C17" s="42"/>
      <c r="D17" s="42"/>
      <c r="E17" s="42"/>
      <c r="F17" s="42"/>
      <c r="G17" s="42"/>
      <c r="H17" s="43"/>
      <c r="I17" s="93"/>
      <c r="J17" s="44"/>
      <c r="K17" s="44"/>
    </row>
    <row r="18" spans="1:11" x14ac:dyDescent="0.3">
      <c r="A18" s="363" t="s">
        <v>33</v>
      </c>
      <c r="B18" s="364"/>
      <c r="C18" s="37">
        <f>C29+C36</f>
        <v>350230</v>
      </c>
      <c r="D18" s="37">
        <f>D29+D36</f>
        <v>12000</v>
      </c>
      <c r="E18" s="37">
        <f>E29+E36</f>
        <v>0</v>
      </c>
      <c r="F18" s="37">
        <f>F29+F36</f>
        <v>273784</v>
      </c>
      <c r="G18" s="37"/>
      <c r="H18" s="173"/>
      <c r="I18" s="174"/>
      <c r="J18" s="175"/>
      <c r="K18" s="175"/>
    </row>
    <row r="19" spans="1:11" x14ac:dyDescent="0.3">
      <c r="A19" s="378" t="s">
        <v>34</v>
      </c>
      <c r="B19" s="379"/>
      <c r="C19" s="40"/>
      <c r="D19" s="40"/>
      <c r="E19" s="40"/>
      <c r="F19" s="40"/>
      <c r="G19" s="40"/>
      <c r="H19" s="351"/>
      <c r="I19" s="91"/>
      <c r="J19" s="41"/>
      <c r="K19" s="41"/>
    </row>
    <row r="20" spans="1:11" ht="32.4" x14ac:dyDescent="0.3">
      <c r="A20" s="84" t="s">
        <v>43</v>
      </c>
      <c r="B20" s="83" t="s">
        <v>24</v>
      </c>
      <c r="C20" s="33" t="s">
        <v>35</v>
      </c>
      <c r="D20" s="62" t="s">
        <v>36</v>
      </c>
      <c r="E20" s="31" t="s">
        <v>37</v>
      </c>
      <c r="F20" s="64" t="s">
        <v>38</v>
      </c>
      <c r="G20" s="33" t="s">
        <v>29</v>
      </c>
      <c r="H20" s="138" t="s">
        <v>30</v>
      </c>
      <c r="I20" s="92" t="s">
        <v>19</v>
      </c>
      <c r="J20" s="150" t="s">
        <v>20</v>
      </c>
      <c r="K20" s="32" t="s">
        <v>20</v>
      </c>
    </row>
    <row r="21" spans="1:11" ht="148.80000000000001" customHeight="1" x14ac:dyDescent="0.3">
      <c r="A21" s="99">
        <v>6</v>
      </c>
      <c r="B21" s="251" t="s">
        <v>135</v>
      </c>
      <c r="C21" s="142">
        <v>58560</v>
      </c>
      <c r="D21" s="211">
        <v>0</v>
      </c>
      <c r="E21" s="142">
        <v>0</v>
      </c>
      <c r="F21" s="211">
        <v>38000</v>
      </c>
      <c r="G21" s="143">
        <f>C21+F21</f>
        <v>96560</v>
      </c>
      <c r="H21" s="252" t="s">
        <v>104</v>
      </c>
      <c r="I21" s="144" t="s">
        <v>136</v>
      </c>
      <c r="J21" s="253" t="s">
        <v>105</v>
      </c>
      <c r="K21" s="185"/>
    </row>
    <row r="22" spans="1:11" ht="110.4" customHeight="1" x14ac:dyDescent="0.3">
      <c r="A22" s="99">
        <v>7</v>
      </c>
      <c r="B22" s="140" t="s">
        <v>225</v>
      </c>
      <c r="C22" s="130">
        <v>73382</v>
      </c>
      <c r="D22" s="131">
        <v>0</v>
      </c>
      <c r="E22" s="130">
        <v>0</v>
      </c>
      <c r="F22" s="131">
        <v>8820</v>
      </c>
      <c r="G22" s="121">
        <f t="shared" ref="G22:G28" si="0">C22+F22</f>
        <v>82202</v>
      </c>
      <c r="H22" s="339" t="s">
        <v>263</v>
      </c>
      <c r="I22" s="238" t="s">
        <v>224</v>
      </c>
      <c r="J22" s="184"/>
      <c r="K22" s="186"/>
    </row>
    <row r="23" spans="1:11" ht="152.4" customHeight="1" x14ac:dyDescent="0.3">
      <c r="A23" s="99">
        <v>8</v>
      </c>
      <c r="B23" s="140" t="s">
        <v>44</v>
      </c>
      <c r="C23" s="130">
        <v>89000</v>
      </c>
      <c r="D23" s="131">
        <v>0</v>
      </c>
      <c r="E23" s="130">
        <v>0</v>
      </c>
      <c r="F23" s="131">
        <v>51000</v>
      </c>
      <c r="G23" s="121">
        <f>C23+F23</f>
        <v>140000</v>
      </c>
      <c r="H23" s="323" t="s">
        <v>137</v>
      </c>
      <c r="I23" s="324" t="s">
        <v>138</v>
      </c>
      <c r="J23" s="253" t="s">
        <v>106</v>
      </c>
      <c r="K23" s="185"/>
    </row>
    <row r="24" spans="1:11" s="18" customFormat="1" ht="134.4" customHeight="1" x14ac:dyDescent="0.3">
      <c r="A24" s="99">
        <v>9</v>
      </c>
      <c r="B24" s="140" t="s">
        <v>139</v>
      </c>
      <c r="C24" s="130">
        <v>32300</v>
      </c>
      <c r="D24" s="131">
        <v>0</v>
      </c>
      <c r="E24" s="130">
        <v>0</v>
      </c>
      <c r="F24" s="131">
        <f>63500-10000</f>
        <v>53500</v>
      </c>
      <c r="G24" s="121">
        <f>C24+F24</f>
        <v>85800</v>
      </c>
      <c r="H24" s="133" t="s">
        <v>210</v>
      </c>
      <c r="I24" s="118" t="s">
        <v>140</v>
      </c>
      <c r="J24" s="253" t="s">
        <v>107</v>
      </c>
      <c r="K24" s="185"/>
    </row>
    <row r="25" spans="1:11" s="18" customFormat="1" ht="79.8" customHeight="1" x14ac:dyDescent="0.3">
      <c r="A25" s="86">
        <v>10</v>
      </c>
      <c r="B25" s="132" t="s">
        <v>61</v>
      </c>
      <c r="C25" s="198">
        <v>0</v>
      </c>
      <c r="D25" s="201">
        <v>0</v>
      </c>
      <c r="E25" s="127">
        <v>0</v>
      </c>
      <c r="F25" s="129">
        <v>30000</v>
      </c>
      <c r="G25" s="130">
        <f t="shared" si="0"/>
        <v>30000</v>
      </c>
      <c r="H25" s="332" t="s">
        <v>113</v>
      </c>
      <c r="I25" s="333" t="s">
        <v>194</v>
      </c>
      <c r="J25" s="202"/>
      <c r="K25" s="203"/>
    </row>
    <row r="26" spans="1:11" s="18" customFormat="1" ht="89.4" customHeight="1" x14ac:dyDescent="0.3">
      <c r="A26" s="86">
        <v>11</v>
      </c>
      <c r="B26" s="148" t="s">
        <v>116</v>
      </c>
      <c r="C26" s="198">
        <v>50000</v>
      </c>
      <c r="D26" s="201">
        <v>0</v>
      </c>
      <c r="E26" s="198">
        <v>0</v>
      </c>
      <c r="F26" s="239">
        <v>60000</v>
      </c>
      <c r="G26" s="121">
        <f t="shared" si="0"/>
        <v>110000</v>
      </c>
      <c r="H26" s="334" t="s">
        <v>195</v>
      </c>
      <c r="I26" s="334" t="s">
        <v>196</v>
      </c>
      <c r="J26" s="202"/>
      <c r="K26" s="203"/>
    </row>
    <row r="27" spans="1:11" s="18" customFormat="1" ht="59.4" customHeight="1" x14ac:dyDescent="0.3">
      <c r="A27" s="86">
        <v>12</v>
      </c>
      <c r="B27" s="148" t="s">
        <v>114</v>
      </c>
      <c r="C27" s="130">
        <v>10088</v>
      </c>
      <c r="D27" s="131">
        <v>0</v>
      </c>
      <c r="E27" s="130">
        <v>0</v>
      </c>
      <c r="F27" s="131">
        <v>0</v>
      </c>
      <c r="G27" s="121">
        <f t="shared" si="0"/>
        <v>10088</v>
      </c>
      <c r="H27" s="144" t="s">
        <v>175</v>
      </c>
      <c r="I27" s="144" t="s">
        <v>176</v>
      </c>
      <c r="J27" s="155"/>
      <c r="K27" s="167"/>
    </row>
    <row r="28" spans="1:11" s="18" customFormat="1" ht="57" customHeight="1" x14ac:dyDescent="0.3">
      <c r="A28" s="86">
        <v>13</v>
      </c>
      <c r="B28" s="148" t="s">
        <v>115</v>
      </c>
      <c r="C28" s="130">
        <v>10000</v>
      </c>
      <c r="D28" s="131">
        <v>0</v>
      </c>
      <c r="E28" s="130">
        <v>0</v>
      </c>
      <c r="F28" s="131">
        <v>0</v>
      </c>
      <c r="G28" s="121">
        <f t="shared" si="0"/>
        <v>10000</v>
      </c>
      <c r="H28" s="144" t="s">
        <v>177</v>
      </c>
      <c r="I28" s="144" t="s">
        <v>178</v>
      </c>
      <c r="J28" s="155"/>
      <c r="K28" s="101"/>
    </row>
    <row r="29" spans="1:11" s="18" customFormat="1" ht="15" x14ac:dyDescent="0.3">
      <c r="A29" s="367" t="s">
        <v>31</v>
      </c>
      <c r="B29" s="380"/>
      <c r="C29" s="22">
        <f>SUM(C21:C28)</f>
        <v>323330</v>
      </c>
      <c r="D29" s="63">
        <f>SUM(D21:D28)</f>
        <v>0</v>
      </c>
      <c r="E29" s="25">
        <f>SUM(E21:E28)</f>
        <v>0</v>
      </c>
      <c r="F29" s="63">
        <f>SUM(F21:F28)</f>
        <v>241320</v>
      </c>
      <c r="G29" s="22">
        <f>SUM(G21:G28)</f>
        <v>564650</v>
      </c>
      <c r="H29" s="98"/>
      <c r="I29" s="26"/>
      <c r="J29" s="153"/>
      <c r="K29" s="27"/>
    </row>
    <row r="30" spans="1:11" s="18" customFormat="1" x14ac:dyDescent="0.3">
      <c r="A30" s="369" t="s">
        <v>32</v>
      </c>
      <c r="B30" s="370"/>
      <c r="C30" s="45"/>
      <c r="D30" s="45"/>
      <c r="E30" s="45"/>
      <c r="F30" s="45"/>
      <c r="G30" s="45"/>
      <c r="H30" s="46"/>
      <c r="I30" s="46"/>
      <c r="J30" s="47"/>
      <c r="K30" s="47"/>
    </row>
    <row r="31" spans="1:11" s="4" customFormat="1" x14ac:dyDescent="0.3">
      <c r="A31" s="381" t="s">
        <v>33</v>
      </c>
      <c r="B31" s="382"/>
      <c r="C31" s="77"/>
      <c r="D31" s="77"/>
      <c r="E31" s="77"/>
      <c r="F31" s="77"/>
      <c r="G31" s="49"/>
      <c r="H31" s="50"/>
      <c r="I31" s="50"/>
      <c r="J31" s="51"/>
      <c r="K31" s="51"/>
    </row>
    <row r="32" spans="1:11" s="4" customFormat="1" x14ac:dyDescent="0.3">
      <c r="A32" s="383" t="s">
        <v>42</v>
      </c>
      <c r="B32" s="384"/>
      <c r="C32" s="52"/>
      <c r="D32" s="52"/>
      <c r="E32" s="52"/>
      <c r="F32" s="52"/>
      <c r="G32" s="52"/>
      <c r="H32" s="53"/>
      <c r="I32" s="53"/>
      <c r="J32" s="54"/>
      <c r="K32" s="54"/>
    </row>
    <row r="33" spans="1:11" s="4" customFormat="1" ht="32.4" x14ac:dyDescent="0.3">
      <c r="A33" s="84" t="s">
        <v>43</v>
      </c>
      <c r="B33" s="83" t="s">
        <v>24</v>
      </c>
      <c r="C33" s="33" t="s">
        <v>35</v>
      </c>
      <c r="D33" s="30" t="s">
        <v>36</v>
      </c>
      <c r="E33" s="31" t="s">
        <v>37</v>
      </c>
      <c r="F33" s="64" t="s">
        <v>38</v>
      </c>
      <c r="G33" s="33" t="s">
        <v>29</v>
      </c>
      <c r="H33" s="138" t="s">
        <v>30</v>
      </c>
      <c r="I33" s="92" t="s">
        <v>19</v>
      </c>
      <c r="J33" s="150" t="s">
        <v>20</v>
      </c>
      <c r="K33" s="32" t="s">
        <v>20</v>
      </c>
    </row>
    <row r="34" spans="1:11" s="4" customFormat="1" ht="213.6" customHeight="1" x14ac:dyDescent="0.3">
      <c r="A34" s="107">
        <v>14</v>
      </c>
      <c r="B34" s="140" t="s">
        <v>55</v>
      </c>
      <c r="C34" s="130">
        <v>18900</v>
      </c>
      <c r="D34" s="131">
        <v>12000</v>
      </c>
      <c r="E34" s="121">
        <v>0</v>
      </c>
      <c r="F34" s="124">
        <v>32464</v>
      </c>
      <c r="G34" s="121">
        <f>C34+F34</f>
        <v>51364</v>
      </c>
      <c r="H34" s="133" t="s">
        <v>211</v>
      </c>
      <c r="I34" s="118" t="s">
        <v>141</v>
      </c>
      <c r="J34" s="238"/>
      <c r="K34" s="187"/>
    </row>
    <row r="35" spans="1:11" s="4" customFormat="1" ht="54" customHeight="1" x14ac:dyDescent="0.3">
      <c r="A35" s="107">
        <v>15</v>
      </c>
      <c r="B35" s="140" t="s">
        <v>85</v>
      </c>
      <c r="C35" s="189">
        <v>8000</v>
      </c>
      <c r="D35" s="190">
        <v>0</v>
      </c>
      <c r="E35" s="119">
        <v>0</v>
      </c>
      <c r="F35" s="120">
        <v>0</v>
      </c>
      <c r="G35" s="121">
        <f>C35+F35</f>
        <v>8000</v>
      </c>
      <c r="H35" s="321" t="s">
        <v>218</v>
      </c>
      <c r="I35" s="238" t="s">
        <v>86</v>
      </c>
      <c r="J35" s="188"/>
      <c r="K35" s="187"/>
    </row>
    <row r="36" spans="1:11" s="4" customFormat="1" ht="15" x14ac:dyDescent="0.3">
      <c r="A36" s="367" t="s">
        <v>31</v>
      </c>
      <c r="B36" s="385"/>
      <c r="C36" s="22">
        <f>SUM(C34:C35)</f>
        <v>26900</v>
      </c>
      <c r="D36" s="63">
        <f>SUM(D34:D35)</f>
        <v>12000</v>
      </c>
      <c r="E36" s="22">
        <f>SUM(E34:E35)</f>
        <v>0</v>
      </c>
      <c r="F36" s="24">
        <f>SUM(F34:F35)</f>
        <v>32464</v>
      </c>
      <c r="G36" s="22">
        <f>SUM(G34:G35)</f>
        <v>59364</v>
      </c>
      <c r="H36" s="320"/>
      <c r="I36" s="116"/>
      <c r="J36" s="113"/>
      <c r="K36" s="153"/>
    </row>
    <row r="37" spans="1:11" s="4" customFormat="1" x14ac:dyDescent="0.3">
      <c r="A37" s="369" t="s">
        <v>32</v>
      </c>
      <c r="B37" s="370"/>
      <c r="C37" s="45"/>
      <c r="D37" s="45"/>
      <c r="E37" s="45"/>
      <c r="F37" s="45"/>
      <c r="G37" s="45"/>
      <c r="H37" s="46"/>
      <c r="I37" s="46"/>
      <c r="J37" s="47"/>
      <c r="K37" s="47"/>
    </row>
    <row r="38" spans="1:11" s="4" customFormat="1" ht="22.5" customHeight="1" x14ac:dyDescent="0.3">
      <c r="A38" s="363" t="s">
        <v>39</v>
      </c>
      <c r="B38" s="386"/>
      <c r="C38" s="48">
        <f>C58+C45</f>
        <v>222508</v>
      </c>
      <c r="D38" s="48">
        <f>D58+D45</f>
        <v>0</v>
      </c>
      <c r="E38" s="48">
        <f>E58+E45</f>
        <v>0</v>
      </c>
      <c r="F38" s="48">
        <f>F58+F45</f>
        <v>391672</v>
      </c>
      <c r="G38" s="37"/>
      <c r="H38" s="176"/>
      <c r="I38" s="176"/>
      <c r="J38" s="177"/>
      <c r="K38" s="177"/>
    </row>
    <row r="39" spans="1:11" x14ac:dyDescent="0.3">
      <c r="A39" s="383" t="s">
        <v>41</v>
      </c>
      <c r="B39" s="384"/>
      <c r="C39" s="52"/>
      <c r="D39" s="52"/>
      <c r="E39" s="52"/>
      <c r="F39" s="52"/>
      <c r="G39" s="52"/>
      <c r="H39" s="53"/>
      <c r="I39" s="53"/>
      <c r="J39" s="54"/>
      <c r="K39" s="54"/>
    </row>
    <row r="40" spans="1:11" ht="32.4" x14ac:dyDescent="0.3">
      <c r="A40" s="84" t="s">
        <v>43</v>
      </c>
      <c r="B40" s="83" t="s">
        <v>24</v>
      </c>
      <c r="C40" s="33" t="s">
        <v>35</v>
      </c>
      <c r="D40" s="30" t="s">
        <v>36</v>
      </c>
      <c r="E40" s="31" t="s">
        <v>37</v>
      </c>
      <c r="F40" s="64" t="s">
        <v>38</v>
      </c>
      <c r="G40" s="33" t="s">
        <v>29</v>
      </c>
      <c r="H40" s="138" t="s">
        <v>30</v>
      </c>
      <c r="I40" s="92" t="s">
        <v>19</v>
      </c>
      <c r="J40" s="150" t="s">
        <v>20</v>
      </c>
      <c r="K40" s="32" t="s">
        <v>20</v>
      </c>
    </row>
    <row r="41" spans="1:11" ht="97.8" customHeight="1" x14ac:dyDescent="0.3">
      <c r="A41" s="86">
        <v>16</v>
      </c>
      <c r="B41" s="264" t="s">
        <v>271</v>
      </c>
      <c r="C41" s="265">
        <v>9508</v>
      </c>
      <c r="D41" s="266">
        <v>0</v>
      </c>
      <c r="E41" s="265">
        <v>0</v>
      </c>
      <c r="F41" s="266">
        <v>35672</v>
      </c>
      <c r="G41" s="267">
        <f>C41+F41</f>
        <v>45180</v>
      </c>
      <c r="H41" s="268" t="s">
        <v>148</v>
      </c>
      <c r="I41" s="269" t="s">
        <v>149</v>
      </c>
      <c r="J41" s="202"/>
      <c r="K41" s="203"/>
    </row>
    <row r="42" spans="1:11" ht="74.400000000000006" customHeight="1" x14ac:dyDescent="0.3">
      <c r="A42" s="86">
        <v>17</v>
      </c>
      <c r="B42" s="264" t="s">
        <v>150</v>
      </c>
      <c r="C42" s="265">
        <v>24000</v>
      </c>
      <c r="D42" s="266">
        <v>0</v>
      </c>
      <c r="E42" s="265">
        <v>0</v>
      </c>
      <c r="F42" s="266">
        <v>0</v>
      </c>
      <c r="G42" s="267">
        <f>C42+F42</f>
        <v>24000</v>
      </c>
      <c r="H42" s="268" t="s">
        <v>151</v>
      </c>
      <c r="I42" s="269" t="s">
        <v>152</v>
      </c>
      <c r="J42" s="204"/>
      <c r="K42" s="205"/>
    </row>
    <row r="43" spans="1:11" ht="78" customHeight="1" x14ac:dyDescent="0.3">
      <c r="A43" s="103">
        <v>18</v>
      </c>
      <c r="B43" s="264" t="s">
        <v>97</v>
      </c>
      <c r="C43" s="265">
        <v>20000</v>
      </c>
      <c r="D43" s="266">
        <v>0</v>
      </c>
      <c r="E43" s="265">
        <v>0</v>
      </c>
      <c r="F43" s="266">
        <v>0</v>
      </c>
      <c r="G43" s="267">
        <f>C43+F43</f>
        <v>20000</v>
      </c>
      <c r="H43" s="268" t="s">
        <v>251</v>
      </c>
      <c r="I43" s="269" t="s">
        <v>153</v>
      </c>
      <c r="J43" s="206"/>
      <c r="K43" s="108"/>
    </row>
    <row r="44" spans="1:11" ht="62.4" customHeight="1" x14ac:dyDescent="0.3">
      <c r="A44" s="99">
        <v>19</v>
      </c>
      <c r="B44" s="140" t="s">
        <v>51</v>
      </c>
      <c r="C44" s="189">
        <v>0</v>
      </c>
      <c r="D44" s="190">
        <v>0</v>
      </c>
      <c r="E44" s="119">
        <v>0</v>
      </c>
      <c r="F44" s="120">
        <v>17000</v>
      </c>
      <c r="G44" s="129">
        <f t="shared" ref="G44" si="1">C44+F44</f>
        <v>17000</v>
      </c>
      <c r="H44" s="238" t="s">
        <v>219</v>
      </c>
      <c r="I44" s="238" t="s">
        <v>98</v>
      </c>
      <c r="J44" s="159"/>
      <c r="K44" s="234"/>
    </row>
    <row r="45" spans="1:11" ht="19.5" customHeight="1" x14ac:dyDescent="0.3">
      <c r="A45" s="367" t="s">
        <v>31</v>
      </c>
      <c r="B45" s="380"/>
      <c r="C45" s="22">
        <f>SUM(C41:C44)</f>
        <v>53508</v>
      </c>
      <c r="D45" s="25">
        <f>SUM(D41:D44)</f>
        <v>0</v>
      </c>
      <c r="E45" s="25">
        <f>SUM(E41:E44)</f>
        <v>0</v>
      </c>
      <c r="F45" s="63">
        <f>SUM(F41:F44)</f>
        <v>52672</v>
      </c>
      <c r="G45" s="22">
        <f>SUM(G41:G44)</f>
        <v>106180</v>
      </c>
      <c r="H45" s="322"/>
      <c r="I45" s="116"/>
      <c r="J45" s="153"/>
      <c r="K45" s="27"/>
    </row>
    <row r="46" spans="1:11" ht="19.5" customHeight="1" x14ac:dyDescent="0.3">
      <c r="A46" s="369" t="s">
        <v>32</v>
      </c>
      <c r="B46" s="370"/>
      <c r="C46" s="56"/>
      <c r="D46" s="56"/>
      <c r="E46" s="56"/>
      <c r="F46" s="56"/>
      <c r="G46" s="56"/>
      <c r="H46" s="57"/>
      <c r="I46" s="57"/>
      <c r="J46" s="58"/>
      <c r="K46" s="58"/>
    </row>
    <row r="47" spans="1:11" ht="19.5" customHeight="1" x14ac:dyDescent="0.3">
      <c r="A47" s="381" t="s">
        <v>39</v>
      </c>
      <c r="B47" s="382"/>
      <c r="C47" s="59"/>
      <c r="D47" s="59"/>
      <c r="E47" s="59"/>
      <c r="F47" s="59"/>
      <c r="G47" s="59"/>
      <c r="H47" s="60"/>
      <c r="I47" s="60"/>
      <c r="J47" s="61"/>
      <c r="K47" s="61"/>
    </row>
    <row r="48" spans="1:11" x14ac:dyDescent="0.3">
      <c r="A48" s="383" t="s">
        <v>40</v>
      </c>
      <c r="B48" s="384"/>
      <c r="C48" s="52"/>
      <c r="D48" s="52"/>
      <c r="E48" s="52"/>
      <c r="F48" s="52"/>
      <c r="G48" s="52"/>
      <c r="H48" s="53"/>
      <c r="I48" s="53"/>
      <c r="J48" s="54"/>
      <c r="K48" s="54"/>
    </row>
    <row r="49" spans="1:11" ht="32.4" x14ac:dyDescent="0.3">
      <c r="A49" s="84" t="s">
        <v>43</v>
      </c>
      <c r="B49" s="83" t="s">
        <v>24</v>
      </c>
      <c r="C49" s="33" t="s">
        <v>35</v>
      </c>
      <c r="D49" s="30" t="s">
        <v>36</v>
      </c>
      <c r="E49" s="31" t="s">
        <v>37</v>
      </c>
      <c r="F49" s="64" t="s">
        <v>38</v>
      </c>
      <c r="G49" s="33" t="s">
        <v>29</v>
      </c>
      <c r="H49" s="138" t="s">
        <v>30</v>
      </c>
      <c r="I49" s="92" t="s">
        <v>19</v>
      </c>
      <c r="J49" s="150" t="s">
        <v>20</v>
      </c>
      <c r="K49" s="32" t="s">
        <v>20</v>
      </c>
    </row>
    <row r="50" spans="1:11" s="18" customFormat="1" ht="138.6" customHeight="1" x14ac:dyDescent="0.3">
      <c r="A50" s="86">
        <v>20</v>
      </c>
      <c r="B50" s="220" t="s">
        <v>272</v>
      </c>
      <c r="C50" s="124">
        <v>20000</v>
      </c>
      <c r="D50" s="232">
        <v>0</v>
      </c>
      <c r="E50" s="233">
        <v>0</v>
      </c>
      <c r="F50" s="124">
        <v>80000</v>
      </c>
      <c r="G50" s="125">
        <f>C50+F50</f>
        <v>100000</v>
      </c>
      <c r="H50" s="340" t="s">
        <v>261</v>
      </c>
      <c r="I50" s="238" t="s">
        <v>238</v>
      </c>
      <c r="J50" s="155"/>
      <c r="K50" s="101"/>
    </row>
    <row r="51" spans="1:11" s="18" customFormat="1" ht="135" customHeight="1" x14ac:dyDescent="0.3">
      <c r="A51" s="86">
        <v>21</v>
      </c>
      <c r="B51" s="220" t="s">
        <v>133</v>
      </c>
      <c r="C51" s="124">
        <v>26000</v>
      </c>
      <c r="D51" s="232">
        <v>0</v>
      </c>
      <c r="E51" s="233">
        <v>0</v>
      </c>
      <c r="F51" s="124">
        <v>19000</v>
      </c>
      <c r="G51" s="125">
        <f t="shared" ref="G51:G57" si="2">C51+F51</f>
        <v>45000</v>
      </c>
      <c r="H51" s="310" t="s">
        <v>158</v>
      </c>
      <c r="I51" s="238" t="s">
        <v>239</v>
      </c>
      <c r="J51" s="155"/>
      <c r="K51" s="101"/>
    </row>
    <row r="52" spans="1:11" s="18" customFormat="1" ht="216.6" customHeight="1" x14ac:dyDescent="0.3">
      <c r="A52" s="86">
        <v>22</v>
      </c>
      <c r="B52" s="220" t="s">
        <v>273</v>
      </c>
      <c r="C52" s="124">
        <v>30000</v>
      </c>
      <c r="D52" s="232">
        <v>0</v>
      </c>
      <c r="E52" s="233">
        <v>0</v>
      </c>
      <c r="F52" s="124">
        <v>50000</v>
      </c>
      <c r="G52" s="125">
        <f t="shared" si="2"/>
        <v>80000</v>
      </c>
      <c r="H52" s="310" t="s">
        <v>159</v>
      </c>
      <c r="I52" s="238" t="s">
        <v>240</v>
      </c>
      <c r="J52" s="202"/>
      <c r="K52" s="203"/>
    </row>
    <row r="53" spans="1:11" s="18" customFormat="1" ht="85.8" customHeight="1" x14ac:dyDescent="0.3">
      <c r="A53" s="86">
        <v>23</v>
      </c>
      <c r="B53" s="220" t="s">
        <v>77</v>
      </c>
      <c r="C53" s="219">
        <v>0</v>
      </c>
      <c r="D53" s="232">
        <v>0</v>
      </c>
      <c r="E53" s="233">
        <v>0</v>
      </c>
      <c r="F53" s="212">
        <v>25000</v>
      </c>
      <c r="G53" s="219">
        <f t="shared" si="2"/>
        <v>25000</v>
      </c>
      <c r="H53" s="310" t="s">
        <v>160</v>
      </c>
      <c r="I53" s="238" t="s">
        <v>241</v>
      </c>
      <c r="J53" s="249"/>
      <c r="K53" s="203"/>
    </row>
    <row r="54" spans="1:11" s="18" customFormat="1" ht="167.4" customHeight="1" x14ac:dyDescent="0.3">
      <c r="A54" s="86">
        <v>24</v>
      </c>
      <c r="B54" s="220" t="s">
        <v>78</v>
      </c>
      <c r="C54" s="219">
        <v>40000</v>
      </c>
      <c r="D54" s="131">
        <v>0</v>
      </c>
      <c r="E54" s="121">
        <v>0</v>
      </c>
      <c r="F54" s="124">
        <v>38000</v>
      </c>
      <c r="G54" s="219">
        <f t="shared" si="2"/>
        <v>78000</v>
      </c>
      <c r="H54" s="310" t="s">
        <v>161</v>
      </c>
      <c r="I54" s="238" t="s">
        <v>242</v>
      </c>
      <c r="J54" s="249"/>
      <c r="K54" s="203"/>
    </row>
    <row r="55" spans="1:11" s="18" customFormat="1" ht="166.2" customHeight="1" x14ac:dyDescent="0.3">
      <c r="A55" s="86">
        <v>25</v>
      </c>
      <c r="B55" s="220" t="s">
        <v>79</v>
      </c>
      <c r="C55" s="212">
        <v>25000</v>
      </c>
      <c r="D55" s="201">
        <v>0</v>
      </c>
      <c r="E55" s="127">
        <v>0</v>
      </c>
      <c r="F55" s="212">
        <v>38000</v>
      </c>
      <c r="G55" s="219">
        <f t="shared" si="2"/>
        <v>63000</v>
      </c>
      <c r="H55" s="310" t="s">
        <v>162</v>
      </c>
      <c r="I55" s="238" t="s">
        <v>240</v>
      </c>
      <c r="J55" s="249"/>
      <c r="K55" s="203"/>
    </row>
    <row r="56" spans="1:11" s="18" customFormat="1" ht="139.19999999999999" customHeight="1" x14ac:dyDescent="0.3">
      <c r="A56" s="86">
        <v>26</v>
      </c>
      <c r="B56" s="220" t="s">
        <v>80</v>
      </c>
      <c r="C56" s="212">
        <v>28000</v>
      </c>
      <c r="D56" s="232">
        <v>0</v>
      </c>
      <c r="E56" s="233">
        <v>0</v>
      </c>
      <c r="F56" s="212">
        <v>77000</v>
      </c>
      <c r="G56" s="219">
        <f t="shared" si="2"/>
        <v>105000</v>
      </c>
      <c r="H56" s="310" t="s">
        <v>163</v>
      </c>
      <c r="I56" s="238" t="s">
        <v>243</v>
      </c>
      <c r="J56" s="250"/>
      <c r="K56" s="101"/>
    </row>
    <row r="57" spans="1:11" s="18" customFormat="1" ht="42.6" customHeight="1" x14ac:dyDescent="0.3">
      <c r="A57" s="86">
        <v>27</v>
      </c>
      <c r="B57" s="132" t="s">
        <v>245</v>
      </c>
      <c r="C57" s="198">
        <v>0</v>
      </c>
      <c r="D57" s="201">
        <v>0</v>
      </c>
      <c r="E57" s="127">
        <v>0</v>
      </c>
      <c r="F57" s="128">
        <v>12000</v>
      </c>
      <c r="G57" s="219">
        <f t="shared" si="2"/>
        <v>12000</v>
      </c>
      <c r="H57" s="238" t="s">
        <v>220</v>
      </c>
      <c r="I57" s="238" t="s">
        <v>99</v>
      </c>
      <c r="J57" s="155"/>
      <c r="K57" s="101"/>
    </row>
    <row r="58" spans="1:11" s="4" customFormat="1" ht="18.75" customHeight="1" x14ac:dyDescent="0.3">
      <c r="A58" s="367" t="s">
        <v>31</v>
      </c>
      <c r="B58" s="380"/>
      <c r="C58" s="22">
        <f>SUM(C50:C57)</f>
        <v>169000</v>
      </c>
      <c r="D58" s="23">
        <f>SUM(D50:D57)</f>
        <v>0</v>
      </c>
      <c r="E58" s="25">
        <f>SUM(E50:E57)</f>
        <v>0</v>
      </c>
      <c r="F58" s="63">
        <f>SUM(F50:F57)</f>
        <v>339000</v>
      </c>
      <c r="G58" s="22">
        <f>SUM(G50:G57)</f>
        <v>508000</v>
      </c>
      <c r="H58" s="117"/>
      <c r="I58" s="116"/>
      <c r="J58" s="153"/>
      <c r="K58" s="27"/>
    </row>
    <row r="59" spans="1:11" x14ac:dyDescent="0.3">
      <c r="A59" s="369" t="s">
        <v>32</v>
      </c>
      <c r="B59" s="370"/>
      <c r="C59" s="45"/>
      <c r="D59" s="45"/>
      <c r="E59" s="45"/>
      <c r="F59" s="45"/>
      <c r="G59" s="45"/>
      <c r="H59" s="46"/>
      <c r="I59" s="46"/>
      <c r="J59" s="47"/>
      <c r="K59" s="47"/>
    </row>
    <row r="60" spans="1:11" x14ac:dyDescent="0.3">
      <c r="A60" s="363" t="s">
        <v>0</v>
      </c>
      <c r="B60" s="386"/>
      <c r="C60" s="48">
        <f>C65+C74+C86</f>
        <v>779730</v>
      </c>
      <c r="D60" s="48">
        <f>D65+D74+D86</f>
        <v>33000</v>
      </c>
      <c r="E60" s="48">
        <f>E65+E74+E86</f>
        <v>3500</v>
      </c>
      <c r="F60" s="48">
        <f>F65+F74+F86</f>
        <v>654452</v>
      </c>
      <c r="G60" s="37"/>
      <c r="H60" s="178"/>
      <c r="I60" s="176"/>
      <c r="J60" s="177"/>
      <c r="K60" s="177"/>
    </row>
    <row r="61" spans="1:11" x14ac:dyDescent="0.3">
      <c r="A61" s="383" t="s">
        <v>1</v>
      </c>
      <c r="B61" s="384"/>
      <c r="C61" s="52"/>
      <c r="D61" s="52"/>
      <c r="E61" s="52"/>
      <c r="F61" s="52"/>
      <c r="G61" s="52"/>
      <c r="H61" s="53"/>
      <c r="I61" s="53"/>
      <c r="J61" s="54"/>
      <c r="K61" s="54"/>
    </row>
    <row r="62" spans="1:11" ht="32.4" x14ac:dyDescent="0.3">
      <c r="A62" s="84" t="s">
        <v>43</v>
      </c>
      <c r="B62" s="83" t="s">
        <v>24</v>
      </c>
      <c r="C62" s="33" t="s">
        <v>35</v>
      </c>
      <c r="D62" s="30" t="s">
        <v>36</v>
      </c>
      <c r="E62" s="29" t="s">
        <v>37</v>
      </c>
      <c r="F62" s="72" t="s">
        <v>38</v>
      </c>
      <c r="G62" s="33" t="s">
        <v>29</v>
      </c>
      <c r="H62" s="138" t="s">
        <v>30</v>
      </c>
      <c r="I62" s="92" t="s">
        <v>19</v>
      </c>
      <c r="J62" s="150" t="s">
        <v>20</v>
      </c>
      <c r="K62" s="32" t="s">
        <v>20</v>
      </c>
    </row>
    <row r="63" spans="1:11" s="18" customFormat="1" ht="127.2" customHeight="1" x14ac:dyDescent="0.3">
      <c r="A63" s="86">
        <v>28</v>
      </c>
      <c r="B63" s="220" t="s">
        <v>81</v>
      </c>
      <c r="C63" s="212">
        <v>45000</v>
      </c>
      <c r="D63" s="201">
        <v>0</v>
      </c>
      <c r="E63" s="127">
        <v>0</v>
      </c>
      <c r="F63" s="212">
        <v>67000</v>
      </c>
      <c r="G63" s="219">
        <f>C63+F63</f>
        <v>112000</v>
      </c>
      <c r="H63" s="302" t="s">
        <v>164</v>
      </c>
      <c r="I63" s="238" t="s">
        <v>227</v>
      </c>
      <c r="J63" s="155"/>
      <c r="K63" s="101"/>
    </row>
    <row r="64" spans="1:11" s="18" customFormat="1" ht="57.6" customHeight="1" x14ac:dyDescent="0.3">
      <c r="A64" s="107">
        <v>29</v>
      </c>
      <c r="B64" s="140" t="s">
        <v>71</v>
      </c>
      <c r="C64" s="121">
        <v>0</v>
      </c>
      <c r="D64" s="130">
        <v>0</v>
      </c>
      <c r="E64" s="121">
        <v>0</v>
      </c>
      <c r="F64" s="130">
        <v>7000</v>
      </c>
      <c r="G64" s="142">
        <f>C64+F64</f>
        <v>7000</v>
      </c>
      <c r="H64" s="213" t="s">
        <v>179</v>
      </c>
      <c r="I64" s="144" t="s">
        <v>180</v>
      </c>
      <c r="J64" s="156"/>
      <c r="K64" s="102"/>
    </row>
    <row r="65" spans="1:11" s="4" customFormat="1" ht="15" x14ac:dyDescent="0.3">
      <c r="A65" s="367" t="s">
        <v>31</v>
      </c>
      <c r="B65" s="380"/>
      <c r="C65" s="110">
        <f>SUM(C63:C64)</f>
        <v>45000</v>
      </c>
      <c r="D65" s="114">
        <f>SUM(D63:D64)</f>
        <v>0</v>
      </c>
      <c r="E65" s="115">
        <f>SUM(E63:E64)</f>
        <v>0</v>
      </c>
      <c r="F65" s="111">
        <f>SUM(F63:F64)</f>
        <v>74000</v>
      </c>
      <c r="G65" s="110">
        <f>SUM(G63:G64)</f>
        <v>119000</v>
      </c>
      <c r="H65" s="117"/>
      <c r="I65" s="116"/>
      <c r="J65" s="153"/>
      <c r="K65" s="27"/>
    </row>
    <row r="66" spans="1:11" x14ac:dyDescent="0.3">
      <c r="A66" s="369" t="s">
        <v>32</v>
      </c>
      <c r="B66" s="370"/>
      <c r="C66" s="65"/>
      <c r="D66" s="65"/>
      <c r="E66" s="65"/>
      <c r="F66" s="65"/>
      <c r="G66" s="65"/>
      <c r="H66" s="66"/>
      <c r="I66" s="66"/>
      <c r="J66" s="67"/>
      <c r="K66" s="67"/>
    </row>
    <row r="67" spans="1:11" ht="18.75" customHeight="1" x14ac:dyDescent="0.3">
      <c r="A67" s="381" t="s">
        <v>0</v>
      </c>
      <c r="B67" s="382"/>
      <c r="C67" s="71"/>
      <c r="D67" s="71"/>
      <c r="E67" s="71"/>
      <c r="F67" s="71"/>
      <c r="G67" s="49"/>
      <c r="H67" s="50"/>
      <c r="I67" s="50"/>
      <c r="J67" s="51"/>
      <c r="K67" s="51"/>
    </row>
    <row r="68" spans="1:11" x14ac:dyDescent="0.3">
      <c r="A68" s="383" t="s">
        <v>2</v>
      </c>
      <c r="B68" s="384"/>
      <c r="C68" s="68"/>
      <c r="D68" s="68"/>
      <c r="E68" s="68"/>
      <c r="F68" s="68"/>
      <c r="G68" s="68"/>
      <c r="H68" s="69"/>
      <c r="I68" s="69"/>
      <c r="J68" s="70"/>
      <c r="K68" s="70"/>
    </row>
    <row r="69" spans="1:11" ht="32.4" x14ac:dyDescent="0.3">
      <c r="A69" s="84" t="s">
        <v>43</v>
      </c>
      <c r="B69" s="83" t="s">
        <v>24</v>
      </c>
      <c r="C69" s="33" t="s">
        <v>35</v>
      </c>
      <c r="D69" s="30" t="s">
        <v>36</v>
      </c>
      <c r="E69" s="31" t="s">
        <v>37</v>
      </c>
      <c r="F69" s="64" t="s">
        <v>38</v>
      </c>
      <c r="G69" s="33" t="s">
        <v>29</v>
      </c>
      <c r="H69" s="138" t="s">
        <v>30</v>
      </c>
      <c r="I69" s="92" t="s">
        <v>19</v>
      </c>
      <c r="J69" s="150" t="s">
        <v>20</v>
      </c>
      <c r="K69" s="32" t="s">
        <v>20</v>
      </c>
    </row>
    <row r="70" spans="1:11" s="18" customFormat="1" ht="109.8" customHeight="1" x14ac:dyDescent="0.3">
      <c r="A70" s="107">
        <v>30</v>
      </c>
      <c r="B70" s="254" t="s">
        <v>45</v>
      </c>
      <c r="C70" s="142">
        <f>110000-10000</f>
        <v>100000</v>
      </c>
      <c r="D70" s="211">
        <v>0</v>
      </c>
      <c r="E70" s="143">
        <v>0</v>
      </c>
      <c r="F70" s="212">
        <v>0</v>
      </c>
      <c r="G70" s="143">
        <f>C70+F70</f>
        <v>100000</v>
      </c>
      <c r="H70" s="218" t="s">
        <v>264</v>
      </c>
      <c r="I70" s="238" t="s">
        <v>134</v>
      </c>
      <c r="J70" s="226"/>
      <c r="K70" s="101"/>
    </row>
    <row r="71" spans="1:11" s="18" customFormat="1" ht="81" customHeight="1" x14ac:dyDescent="0.3">
      <c r="A71" s="107">
        <v>31</v>
      </c>
      <c r="B71" s="254" t="s">
        <v>46</v>
      </c>
      <c r="C71" s="255">
        <v>3500</v>
      </c>
      <c r="D71" s="256">
        <v>0</v>
      </c>
      <c r="E71" s="257">
        <v>3500</v>
      </c>
      <c r="F71" s="258">
        <v>0</v>
      </c>
      <c r="G71" s="257">
        <f>C71+F71</f>
        <v>3500</v>
      </c>
      <c r="H71" s="259" t="s">
        <v>265</v>
      </c>
      <c r="I71" s="230" t="s">
        <v>142</v>
      </c>
      <c r="J71" s="226"/>
      <c r="K71" s="101"/>
    </row>
    <row r="72" spans="1:11" s="18" customFormat="1" ht="101.4" customHeight="1" x14ac:dyDescent="0.3">
      <c r="A72" s="107">
        <v>32</v>
      </c>
      <c r="B72" s="254" t="s">
        <v>47</v>
      </c>
      <c r="C72" s="142">
        <v>0</v>
      </c>
      <c r="D72" s="211">
        <v>0</v>
      </c>
      <c r="E72" s="143">
        <v>0</v>
      </c>
      <c r="F72" s="212">
        <v>8000</v>
      </c>
      <c r="G72" s="143">
        <f>C72+F72</f>
        <v>8000</v>
      </c>
      <c r="H72" s="218" t="s">
        <v>108</v>
      </c>
      <c r="I72" s="144" t="s">
        <v>143</v>
      </c>
      <c r="J72" s="226"/>
      <c r="K72" s="101"/>
    </row>
    <row r="73" spans="1:11" s="18" customFormat="1" ht="261.60000000000002" customHeight="1" x14ac:dyDescent="0.3">
      <c r="A73" s="318">
        <v>33</v>
      </c>
      <c r="B73" s="230" t="s">
        <v>88</v>
      </c>
      <c r="C73" s="255">
        <v>0</v>
      </c>
      <c r="D73" s="256">
        <v>0</v>
      </c>
      <c r="E73" s="257">
        <v>0</v>
      </c>
      <c r="F73" s="258">
        <f>125400-8000-2400</f>
        <v>115000</v>
      </c>
      <c r="G73" s="257">
        <f>C73+F73</f>
        <v>115000</v>
      </c>
      <c r="H73" s="139" t="s">
        <v>212</v>
      </c>
      <c r="I73" s="230" t="s">
        <v>144</v>
      </c>
      <c r="J73" s="319"/>
      <c r="K73" s="168"/>
    </row>
    <row r="74" spans="1:11" s="4" customFormat="1" ht="15" x14ac:dyDescent="0.3">
      <c r="A74" s="367" t="s">
        <v>31</v>
      </c>
      <c r="B74" s="380"/>
      <c r="C74" s="22">
        <f>SUM(C70:C73)</f>
        <v>103500</v>
      </c>
      <c r="D74" s="23">
        <f>SUM(D70:D73)</f>
        <v>0</v>
      </c>
      <c r="E74" s="25">
        <f>SUM(E70:E73)</f>
        <v>3500</v>
      </c>
      <c r="F74" s="63">
        <f>SUM(F70:F73)</f>
        <v>123000</v>
      </c>
      <c r="G74" s="22">
        <f>SUM(G70:G73)</f>
        <v>226500</v>
      </c>
      <c r="H74" s="98"/>
      <c r="I74" s="26"/>
      <c r="J74" s="153"/>
      <c r="K74" s="27"/>
    </row>
    <row r="75" spans="1:11" x14ac:dyDescent="0.3">
      <c r="A75" s="369" t="s">
        <v>32</v>
      </c>
      <c r="B75" s="370"/>
      <c r="C75" s="45"/>
      <c r="D75" s="45"/>
      <c r="E75" s="45"/>
      <c r="F75" s="45"/>
      <c r="G75" s="45"/>
      <c r="H75" s="46"/>
      <c r="I75" s="46"/>
      <c r="J75" s="47"/>
      <c r="K75" s="47"/>
    </row>
    <row r="76" spans="1:11" x14ac:dyDescent="0.3">
      <c r="A76" s="387" t="s">
        <v>0</v>
      </c>
      <c r="B76" s="388"/>
      <c r="C76" s="49"/>
      <c r="D76" s="49"/>
      <c r="E76" s="49"/>
      <c r="F76" s="49"/>
      <c r="G76" s="49"/>
      <c r="H76" s="50"/>
      <c r="I76" s="50"/>
      <c r="J76" s="51"/>
      <c r="K76" s="51"/>
    </row>
    <row r="77" spans="1:11" x14ac:dyDescent="0.3">
      <c r="A77" s="383" t="s">
        <v>3</v>
      </c>
      <c r="B77" s="384"/>
      <c r="C77" s="52"/>
      <c r="D77" s="52"/>
      <c r="E77" s="52"/>
      <c r="F77" s="52"/>
      <c r="G77" s="52"/>
      <c r="H77" s="53"/>
      <c r="I77" s="53"/>
      <c r="J77" s="54"/>
      <c r="K77" s="54"/>
    </row>
    <row r="78" spans="1:11" ht="32.4" x14ac:dyDescent="0.3">
      <c r="A78" s="84" t="s">
        <v>43</v>
      </c>
      <c r="B78" s="83" t="s">
        <v>24</v>
      </c>
      <c r="C78" s="33" t="s">
        <v>35</v>
      </c>
      <c r="D78" s="62" t="s">
        <v>36</v>
      </c>
      <c r="E78" s="29" t="s">
        <v>37</v>
      </c>
      <c r="F78" s="72" t="s">
        <v>38</v>
      </c>
      <c r="G78" s="33" t="s">
        <v>29</v>
      </c>
      <c r="H78" s="138" t="s">
        <v>30</v>
      </c>
      <c r="I78" s="92" t="s">
        <v>19</v>
      </c>
      <c r="J78" s="150" t="s">
        <v>20</v>
      </c>
      <c r="K78" s="32" t="s">
        <v>20</v>
      </c>
    </row>
    <row r="79" spans="1:11" s="17" customFormat="1" ht="116.4" customHeight="1" x14ac:dyDescent="0.3">
      <c r="A79" s="103">
        <v>34</v>
      </c>
      <c r="B79" s="207" t="s">
        <v>62</v>
      </c>
      <c r="C79" s="121">
        <v>163668</v>
      </c>
      <c r="D79" s="124">
        <v>0</v>
      </c>
      <c r="E79" s="121">
        <v>0</v>
      </c>
      <c r="F79" s="125">
        <v>142000</v>
      </c>
      <c r="G79" s="130">
        <f>C79+F79</f>
        <v>305668</v>
      </c>
      <c r="H79" s="314" t="s">
        <v>252</v>
      </c>
      <c r="I79" s="315" t="s">
        <v>117</v>
      </c>
      <c r="J79" s="151"/>
      <c r="K79" s="100"/>
    </row>
    <row r="80" spans="1:11" s="17" customFormat="1" ht="169.8" customHeight="1" x14ac:dyDescent="0.3">
      <c r="A80" s="103">
        <v>35</v>
      </c>
      <c r="B80" s="207" t="s">
        <v>63</v>
      </c>
      <c r="C80" s="121">
        <v>220000</v>
      </c>
      <c r="D80" s="124">
        <v>0</v>
      </c>
      <c r="E80" s="121">
        <v>0</v>
      </c>
      <c r="F80" s="125">
        <v>170000</v>
      </c>
      <c r="G80" s="130">
        <f t="shared" ref="G80:G84" si="3">C80+F80</f>
        <v>390000</v>
      </c>
      <c r="H80" s="316" t="s">
        <v>253</v>
      </c>
      <c r="I80" s="317" t="s">
        <v>118</v>
      </c>
      <c r="J80" s="151"/>
      <c r="K80" s="100"/>
    </row>
    <row r="81" spans="1:11" s="17" customFormat="1" ht="97.8" customHeight="1" x14ac:dyDescent="0.3">
      <c r="A81" s="103">
        <v>36</v>
      </c>
      <c r="B81" s="207" t="s">
        <v>64</v>
      </c>
      <c r="C81" s="121">
        <v>55000</v>
      </c>
      <c r="D81" s="124">
        <v>0</v>
      </c>
      <c r="E81" s="121">
        <v>0</v>
      </c>
      <c r="F81" s="125">
        <v>40000</v>
      </c>
      <c r="G81" s="130">
        <f t="shared" si="3"/>
        <v>95000</v>
      </c>
      <c r="H81" s="289" t="s">
        <v>254</v>
      </c>
      <c r="I81" s="284" t="s">
        <v>119</v>
      </c>
      <c r="J81" s="151"/>
      <c r="K81" s="165"/>
    </row>
    <row r="82" spans="1:11" s="17" customFormat="1" ht="103.8" customHeight="1" x14ac:dyDescent="0.3">
      <c r="A82" s="103">
        <v>37</v>
      </c>
      <c r="B82" s="140" t="s">
        <v>90</v>
      </c>
      <c r="C82" s="121">
        <v>0</v>
      </c>
      <c r="D82" s="130">
        <v>0</v>
      </c>
      <c r="E82" s="121">
        <v>0</v>
      </c>
      <c r="F82" s="130">
        <v>28000</v>
      </c>
      <c r="G82" s="130">
        <f t="shared" si="3"/>
        <v>28000</v>
      </c>
      <c r="H82" s="313" t="s">
        <v>181</v>
      </c>
      <c r="I82" s="144" t="s">
        <v>182</v>
      </c>
      <c r="J82" s="151"/>
      <c r="K82" s="100"/>
    </row>
    <row r="83" spans="1:11" s="17" customFormat="1" ht="86.4" customHeight="1" x14ac:dyDescent="0.3">
      <c r="A83" s="103">
        <v>38</v>
      </c>
      <c r="B83" s="140" t="s">
        <v>91</v>
      </c>
      <c r="C83" s="121">
        <v>10000</v>
      </c>
      <c r="D83" s="130">
        <v>0</v>
      </c>
      <c r="E83" s="121">
        <v>0</v>
      </c>
      <c r="F83" s="130">
        <v>57452</v>
      </c>
      <c r="G83" s="130">
        <f t="shared" si="3"/>
        <v>67452</v>
      </c>
      <c r="H83" s="213" t="s">
        <v>183</v>
      </c>
      <c r="I83" s="144" t="s">
        <v>174</v>
      </c>
      <c r="J83" s="151"/>
      <c r="K83" s="100"/>
    </row>
    <row r="84" spans="1:11" s="17" customFormat="1" ht="45" x14ac:dyDescent="0.3">
      <c r="A84" s="103">
        <v>39</v>
      </c>
      <c r="B84" s="270" t="s">
        <v>74</v>
      </c>
      <c r="C84" s="271">
        <v>41120</v>
      </c>
      <c r="D84" s="267">
        <v>0</v>
      </c>
      <c r="E84" s="272">
        <v>0</v>
      </c>
      <c r="F84" s="273">
        <v>20000</v>
      </c>
      <c r="G84" s="265">
        <f t="shared" si="3"/>
        <v>61120</v>
      </c>
      <c r="H84" s="236" t="s">
        <v>154</v>
      </c>
      <c r="I84" s="241" t="s">
        <v>155</v>
      </c>
      <c r="J84" s="151"/>
      <c r="K84" s="100"/>
    </row>
    <row r="85" spans="1:11" s="17" customFormat="1" ht="82.2" customHeight="1" x14ac:dyDescent="0.3">
      <c r="A85" s="99">
        <v>40</v>
      </c>
      <c r="B85" s="140" t="s">
        <v>246</v>
      </c>
      <c r="C85" s="130">
        <v>141442</v>
      </c>
      <c r="D85" s="131">
        <v>33000</v>
      </c>
      <c r="E85" s="121">
        <v>0</v>
      </c>
      <c r="F85" s="124">
        <v>0</v>
      </c>
      <c r="G85" s="130">
        <f>C85+F85</f>
        <v>141442</v>
      </c>
      <c r="H85" s="321" t="s">
        <v>221</v>
      </c>
      <c r="I85" s="238" t="s">
        <v>52</v>
      </c>
      <c r="J85" s="151"/>
      <c r="K85" s="165"/>
    </row>
    <row r="86" spans="1:11" s="3" customFormat="1" ht="15" x14ac:dyDescent="0.3">
      <c r="A86" s="367" t="s">
        <v>31</v>
      </c>
      <c r="B86" s="385"/>
      <c r="C86" s="22">
        <f>SUM(C79:C85)</f>
        <v>631230</v>
      </c>
      <c r="D86" s="63">
        <f>SUM(D79:D85)</f>
        <v>33000</v>
      </c>
      <c r="E86" s="22">
        <f>SUM(E79:E85)</f>
        <v>0</v>
      </c>
      <c r="F86" s="75">
        <f>SUM(F79:F85)</f>
        <v>457452</v>
      </c>
      <c r="G86" s="22">
        <f>SUM(G79:G85)</f>
        <v>1088682</v>
      </c>
      <c r="H86" s="117"/>
      <c r="I86" s="116"/>
      <c r="J86" s="153"/>
      <c r="K86" s="27"/>
    </row>
    <row r="87" spans="1:11" x14ac:dyDescent="0.3">
      <c r="A87" s="369" t="s">
        <v>32</v>
      </c>
      <c r="B87" s="370"/>
      <c r="C87" s="45"/>
      <c r="D87" s="45"/>
      <c r="E87" s="45"/>
      <c r="F87" s="45"/>
      <c r="G87" s="45"/>
      <c r="H87" s="46"/>
      <c r="I87" s="46"/>
      <c r="J87" s="47"/>
      <c r="K87" s="47"/>
    </row>
    <row r="88" spans="1:11" s="9" customFormat="1" x14ac:dyDescent="0.3">
      <c r="A88" s="363" t="s">
        <v>4</v>
      </c>
      <c r="B88" s="386"/>
      <c r="C88" s="216">
        <f>C94+C101+C109+C119</f>
        <v>649694</v>
      </c>
      <c r="D88" s="216">
        <f>D94+D101+D109+D119</f>
        <v>25000</v>
      </c>
      <c r="E88" s="216">
        <f>E94+E101+E109+E119</f>
        <v>0</v>
      </c>
      <c r="F88" s="216">
        <f>F94+F101+F109+F119</f>
        <v>657072</v>
      </c>
      <c r="G88" s="172"/>
      <c r="H88" s="179"/>
      <c r="I88" s="179"/>
      <c r="J88" s="180"/>
      <c r="K88" s="180"/>
    </row>
    <row r="89" spans="1:11" x14ac:dyDescent="0.3">
      <c r="A89" s="365" t="s">
        <v>5</v>
      </c>
      <c r="B89" s="366"/>
      <c r="C89" s="73"/>
      <c r="D89" s="73"/>
      <c r="E89" s="73"/>
      <c r="F89" s="73"/>
      <c r="G89" s="73"/>
      <c r="H89" s="355"/>
      <c r="I89" s="94"/>
      <c r="J89" s="74"/>
      <c r="K89" s="74"/>
    </row>
    <row r="90" spans="1:11" ht="32.4" x14ac:dyDescent="0.3">
      <c r="A90" s="84" t="s">
        <v>43</v>
      </c>
      <c r="B90" s="83" t="s">
        <v>24</v>
      </c>
      <c r="C90" s="33" t="s">
        <v>35</v>
      </c>
      <c r="D90" s="62" t="s">
        <v>36</v>
      </c>
      <c r="E90" s="29" t="s">
        <v>37</v>
      </c>
      <c r="F90" s="72" t="s">
        <v>38</v>
      </c>
      <c r="G90" s="33" t="s">
        <v>29</v>
      </c>
      <c r="H90" s="138" t="s">
        <v>30</v>
      </c>
      <c r="I90" s="92" t="s">
        <v>19</v>
      </c>
      <c r="J90" s="150" t="s">
        <v>20</v>
      </c>
      <c r="K90" s="32" t="s">
        <v>20</v>
      </c>
    </row>
    <row r="91" spans="1:11" s="19" customFormat="1" ht="138.6" customHeight="1" x14ac:dyDescent="0.3">
      <c r="A91" s="103">
        <v>41</v>
      </c>
      <c r="B91" s="208" t="s">
        <v>69</v>
      </c>
      <c r="C91" s="121">
        <v>160000</v>
      </c>
      <c r="D91" s="134">
        <v>0</v>
      </c>
      <c r="E91" s="127">
        <v>0</v>
      </c>
      <c r="F91" s="125">
        <v>175888</v>
      </c>
      <c r="G91" s="130">
        <f>C91+F91</f>
        <v>335888</v>
      </c>
      <c r="H91" s="290" t="s">
        <v>255</v>
      </c>
      <c r="I91" s="291" t="s">
        <v>120</v>
      </c>
      <c r="J91" s="157"/>
      <c r="K91" s="104"/>
    </row>
    <row r="92" spans="1:11" s="19" customFormat="1" ht="54" customHeight="1" x14ac:dyDescent="0.3">
      <c r="A92" s="103">
        <v>42</v>
      </c>
      <c r="B92" s="209" t="s">
        <v>70</v>
      </c>
      <c r="C92" s="121">
        <v>30000</v>
      </c>
      <c r="D92" s="128">
        <v>0</v>
      </c>
      <c r="E92" s="127">
        <v>0</v>
      </c>
      <c r="F92" s="125">
        <v>30000</v>
      </c>
      <c r="G92" s="130">
        <f>C92+F92</f>
        <v>60000</v>
      </c>
      <c r="H92" s="292" t="s">
        <v>197</v>
      </c>
      <c r="I92" s="288" t="s">
        <v>121</v>
      </c>
      <c r="J92" s="157"/>
      <c r="K92" s="104"/>
    </row>
    <row r="93" spans="1:11" s="19" customFormat="1" ht="45" x14ac:dyDescent="0.3">
      <c r="A93" s="229">
        <v>43</v>
      </c>
      <c r="B93" s="251" t="s">
        <v>270</v>
      </c>
      <c r="C93" s="121">
        <v>0</v>
      </c>
      <c r="D93" s="131">
        <v>0</v>
      </c>
      <c r="E93" s="121">
        <v>0</v>
      </c>
      <c r="F93" s="124">
        <v>128278</v>
      </c>
      <c r="G93" s="121">
        <f>C93+F93</f>
        <v>128278</v>
      </c>
      <c r="H93" s="200" t="s">
        <v>256</v>
      </c>
      <c r="I93" s="118" t="s">
        <v>52</v>
      </c>
      <c r="J93" s="158"/>
      <c r="K93" s="170"/>
    </row>
    <row r="94" spans="1:11" s="5" customFormat="1" ht="15" x14ac:dyDescent="0.3">
      <c r="A94" s="367" t="s">
        <v>31</v>
      </c>
      <c r="B94" s="385"/>
      <c r="C94" s="110">
        <f>SUM(C91:C93)</f>
        <v>190000</v>
      </c>
      <c r="D94" s="111">
        <f>SUM(D91:D93)</f>
        <v>0</v>
      </c>
      <c r="E94" s="110">
        <f>SUM(E91:E93)</f>
        <v>0</v>
      </c>
      <c r="F94" s="112">
        <f>SUM(F91:F93)</f>
        <v>334166</v>
      </c>
      <c r="G94" s="110">
        <f>SUM(G91:G93)</f>
        <v>524166</v>
      </c>
      <c r="H94" s="322"/>
      <c r="I94" s="116"/>
      <c r="J94" s="153"/>
      <c r="K94" s="27"/>
    </row>
    <row r="95" spans="1:11" x14ac:dyDescent="0.3">
      <c r="A95" s="376" t="s">
        <v>32</v>
      </c>
      <c r="B95" s="377"/>
      <c r="C95" s="42"/>
      <c r="D95" s="42"/>
      <c r="E95" s="42"/>
      <c r="F95" s="42"/>
      <c r="G95" s="42"/>
      <c r="H95" s="354"/>
      <c r="I95" s="95"/>
      <c r="J95" s="55"/>
      <c r="K95" s="55"/>
    </row>
    <row r="96" spans="1:11" ht="18" customHeight="1" x14ac:dyDescent="0.3">
      <c r="A96" s="389" t="s">
        <v>4</v>
      </c>
      <c r="B96" s="364"/>
      <c r="C96" s="38"/>
      <c r="D96" s="38"/>
      <c r="E96" s="38"/>
      <c r="F96" s="38"/>
      <c r="G96" s="38"/>
      <c r="H96" s="350"/>
      <c r="I96" s="90"/>
      <c r="J96" s="39"/>
      <c r="K96" s="39"/>
    </row>
    <row r="97" spans="1:11" ht="19.5" customHeight="1" x14ac:dyDescent="0.3">
      <c r="A97" s="365" t="s">
        <v>6</v>
      </c>
      <c r="B97" s="366"/>
      <c r="C97" s="40"/>
      <c r="D97" s="40"/>
      <c r="E97" s="40"/>
      <c r="F97" s="40"/>
      <c r="G97" s="40"/>
      <c r="H97" s="351"/>
      <c r="I97" s="91"/>
      <c r="J97" s="41"/>
      <c r="K97" s="41"/>
    </row>
    <row r="98" spans="1:11" ht="32.4" x14ac:dyDescent="0.3">
      <c r="A98" s="84" t="s">
        <v>43</v>
      </c>
      <c r="B98" s="83" t="s">
        <v>24</v>
      </c>
      <c r="C98" s="33" t="s">
        <v>35</v>
      </c>
      <c r="D98" s="62" t="s">
        <v>36</v>
      </c>
      <c r="E98" s="29" t="s">
        <v>37</v>
      </c>
      <c r="F98" s="72" t="s">
        <v>38</v>
      </c>
      <c r="G98" s="33" t="s">
        <v>29</v>
      </c>
      <c r="H98" s="138" t="s">
        <v>30</v>
      </c>
      <c r="I98" s="92" t="s">
        <v>19</v>
      </c>
      <c r="J98" s="150" t="s">
        <v>20</v>
      </c>
      <c r="K98" s="32" t="s">
        <v>20</v>
      </c>
    </row>
    <row r="99" spans="1:11" s="20" customFormat="1" ht="96.6" customHeight="1" x14ac:dyDescent="0.3">
      <c r="A99" s="86">
        <v>44</v>
      </c>
      <c r="B99" s="209" t="s">
        <v>65</v>
      </c>
      <c r="C99" s="127">
        <v>70000</v>
      </c>
      <c r="D99" s="128">
        <v>25000</v>
      </c>
      <c r="E99" s="127">
        <v>0</v>
      </c>
      <c r="F99" s="129">
        <v>70000</v>
      </c>
      <c r="G99" s="198">
        <f>C99+F99</f>
        <v>140000</v>
      </c>
      <c r="H99" s="332" t="s">
        <v>257</v>
      </c>
      <c r="I99" s="315" t="s">
        <v>198</v>
      </c>
      <c r="J99" s="157"/>
      <c r="K99" s="169"/>
    </row>
    <row r="100" spans="1:11" s="20" customFormat="1" ht="117" customHeight="1" x14ac:dyDescent="0.3">
      <c r="A100" s="86">
        <v>45</v>
      </c>
      <c r="B100" s="209" t="s">
        <v>66</v>
      </c>
      <c r="C100" s="127">
        <v>50000</v>
      </c>
      <c r="D100" s="128">
        <v>0</v>
      </c>
      <c r="E100" s="127">
        <v>0</v>
      </c>
      <c r="F100" s="129">
        <v>0</v>
      </c>
      <c r="G100" s="198">
        <f>C100+F100</f>
        <v>50000</v>
      </c>
      <c r="H100" s="332" t="s">
        <v>226</v>
      </c>
      <c r="I100" s="315" t="s">
        <v>122</v>
      </c>
      <c r="J100" s="217"/>
      <c r="K100" s="104"/>
    </row>
    <row r="101" spans="1:11" s="6" customFormat="1" ht="15" x14ac:dyDescent="0.3">
      <c r="A101" s="367" t="s">
        <v>31</v>
      </c>
      <c r="B101" s="380"/>
      <c r="C101" s="22">
        <f>SUM(C99:C100)</f>
        <v>120000</v>
      </c>
      <c r="D101" s="63">
        <f>SUM(D99:D100)</f>
        <v>25000</v>
      </c>
      <c r="E101" s="22">
        <f>SUM(E99:E100)</f>
        <v>0</v>
      </c>
      <c r="F101" s="75">
        <f>SUM(F99:F100)</f>
        <v>70000</v>
      </c>
      <c r="G101" s="22">
        <f>SUM(G99:G100)</f>
        <v>190000</v>
      </c>
      <c r="H101" s="98"/>
      <c r="I101" s="26"/>
      <c r="J101" s="153"/>
      <c r="K101" s="27"/>
    </row>
    <row r="102" spans="1:11" ht="18.75" customHeight="1" x14ac:dyDescent="0.3">
      <c r="A102" s="376" t="s">
        <v>32</v>
      </c>
      <c r="B102" s="377"/>
      <c r="C102" s="42"/>
      <c r="D102" s="42"/>
      <c r="E102" s="42"/>
      <c r="F102" s="42"/>
      <c r="G102" s="42"/>
      <c r="H102" s="354"/>
      <c r="I102" s="95"/>
      <c r="J102" s="55"/>
      <c r="K102" s="55"/>
    </row>
    <row r="103" spans="1:11" ht="19.5" customHeight="1" x14ac:dyDescent="0.3">
      <c r="A103" s="389" t="s">
        <v>4</v>
      </c>
      <c r="B103" s="364"/>
      <c r="C103" s="38"/>
      <c r="D103" s="38"/>
      <c r="E103" s="38"/>
      <c r="F103" s="38"/>
      <c r="G103" s="38"/>
      <c r="H103" s="350"/>
      <c r="I103" s="90"/>
      <c r="J103" s="39"/>
      <c r="K103" s="39"/>
    </row>
    <row r="104" spans="1:11" ht="19.5" customHeight="1" x14ac:dyDescent="0.3">
      <c r="A104" s="365" t="s">
        <v>7</v>
      </c>
      <c r="B104" s="366"/>
      <c r="C104" s="73"/>
      <c r="D104" s="73"/>
      <c r="E104" s="73"/>
      <c r="F104" s="73"/>
      <c r="G104" s="73"/>
      <c r="H104" s="355"/>
      <c r="I104" s="94"/>
      <c r="J104" s="74"/>
      <c r="K104" s="74"/>
    </row>
    <row r="105" spans="1:11" ht="32.4" x14ac:dyDescent="0.3">
      <c r="A105" s="84" t="s">
        <v>43</v>
      </c>
      <c r="B105" s="83" t="s">
        <v>24</v>
      </c>
      <c r="C105" s="33" t="s">
        <v>35</v>
      </c>
      <c r="D105" s="62" t="s">
        <v>36</v>
      </c>
      <c r="E105" s="31" t="s">
        <v>37</v>
      </c>
      <c r="F105" s="64" t="s">
        <v>38</v>
      </c>
      <c r="G105" s="33" t="s">
        <v>29</v>
      </c>
      <c r="H105" s="138" t="s">
        <v>30</v>
      </c>
      <c r="I105" s="92" t="s">
        <v>19</v>
      </c>
      <c r="J105" s="150" t="s">
        <v>20</v>
      </c>
      <c r="K105" s="32" t="s">
        <v>20</v>
      </c>
    </row>
    <row r="106" spans="1:11" ht="209.4" customHeight="1" x14ac:dyDescent="0.3">
      <c r="A106" s="328">
        <v>46</v>
      </c>
      <c r="B106" s="241" t="s">
        <v>213</v>
      </c>
      <c r="C106" s="121">
        <v>54000</v>
      </c>
      <c r="D106" s="356">
        <v>0</v>
      </c>
      <c r="E106" s="357">
        <v>0</v>
      </c>
      <c r="F106" s="123">
        <v>18000</v>
      </c>
      <c r="G106" s="191">
        <f>C106+F106</f>
        <v>72000</v>
      </c>
      <c r="H106" s="347" t="s">
        <v>165</v>
      </c>
      <c r="I106" s="238" t="s">
        <v>227</v>
      </c>
      <c r="J106" s="278"/>
      <c r="K106" s="109"/>
    </row>
    <row r="107" spans="1:11" ht="90.6" customHeight="1" x14ac:dyDescent="0.3">
      <c r="A107" s="103">
        <v>47</v>
      </c>
      <c r="B107" s="149" t="s">
        <v>214</v>
      </c>
      <c r="C107" s="121">
        <v>20000</v>
      </c>
      <c r="D107" s="130">
        <v>0</v>
      </c>
      <c r="E107" s="121">
        <v>0</v>
      </c>
      <c r="F107" s="123">
        <v>0</v>
      </c>
      <c r="G107" s="191">
        <f>C107+F107</f>
        <v>20000</v>
      </c>
      <c r="H107" s="144" t="s">
        <v>184</v>
      </c>
      <c r="I107" s="144" t="s">
        <v>174</v>
      </c>
      <c r="J107" s="192"/>
      <c r="K107" s="109"/>
    </row>
    <row r="108" spans="1:11" ht="53.4" customHeight="1" x14ac:dyDescent="0.3">
      <c r="A108" s="99">
        <v>48</v>
      </c>
      <c r="B108" s="126" t="s">
        <v>215</v>
      </c>
      <c r="C108" s="130">
        <v>20000</v>
      </c>
      <c r="D108" s="131">
        <v>0</v>
      </c>
      <c r="E108" s="121">
        <v>0</v>
      </c>
      <c r="F108" s="124">
        <v>0</v>
      </c>
      <c r="G108" s="191">
        <f>C108+F108</f>
        <v>20000</v>
      </c>
      <c r="H108" s="200" t="s">
        <v>222</v>
      </c>
      <c r="I108" s="118" t="s">
        <v>100</v>
      </c>
      <c r="J108" s="192"/>
      <c r="K108" s="109"/>
    </row>
    <row r="109" spans="1:11" s="4" customFormat="1" ht="15" x14ac:dyDescent="0.3">
      <c r="A109" s="367" t="s">
        <v>31</v>
      </c>
      <c r="B109" s="380"/>
      <c r="C109" s="22">
        <f>SUM(C106:C108)</f>
        <v>94000</v>
      </c>
      <c r="D109" s="25">
        <f t="shared" ref="D109:F109" si="4">SUM(D106:D108)</f>
        <v>0</v>
      </c>
      <c r="E109" s="22">
        <f t="shared" si="4"/>
        <v>0</v>
      </c>
      <c r="F109" s="24">
        <f t="shared" si="4"/>
        <v>18000</v>
      </c>
      <c r="G109" s="78">
        <f>SUM(G106:G108)</f>
        <v>112000</v>
      </c>
      <c r="H109" s="117"/>
      <c r="I109" s="116"/>
      <c r="J109" s="153"/>
      <c r="K109" s="27"/>
    </row>
    <row r="110" spans="1:11" x14ac:dyDescent="0.3">
      <c r="A110" s="376" t="s">
        <v>32</v>
      </c>
      <c r="B110" s="377"/>
      <c r="C110" s="42"/>
      <c r="D110" s="42"/>
      <c r="E110" s="42"/>
      <c r="F110" s="42"/>
      <c r="G110" s="42"/>
      <c r="H110" s="354"/>
      <c r="I110" s="95"/>
      <c r="J110" s="55"/>
      <c r="K110" s="55"/>
    </row>
    <row r="111" spans="1:11" x14ac:dyDescent="0.3">
      <c r="A111" s="389" t="s">
        <v>4</v>
      </c>
      <c r="B111" s="364"/>
      <c r="C111" s="38"/>
      <c r="D111" s="38"/>
      <c r="E111" s="38"/>
      <c r="F111" s="38"/>
      <c r="G111" s="38"/>
      <c r="H111" s="350"/>
      <c r="I111" s="90"/>
      <c r="J111" s="39"/>
      <c r="K111" s="39"/>
    </row>
    <row r="112" spans="1:11" x14ac:dyDescent="0.3">
      <c r="A112" s="365" t="s">
        <v>8</v>
      </c>
      <c r="B112" s="366"/>
      <c r="C112" s="40"/>
      <c r="D112" s="40"/>
      <c r="E112" s="40"/>
      <c r="F112" s="40"/>
      <c r="G112" s="40"/>
      <c r="H112" s="351"/>
      <c r="I112" s="91"/>
      <c r="J112" s="41"/>
      <c r="K112" s="41"/>
    </row>
    <row r="113" spans="1:11" ht="32.4" x14ac:dyDescent="0.3">
      <c r="A113" s="84" t="s">
        <v>43</v>
      </c>
      <c r="B113" s="83" t="s">
        <v>24</v>
      </c>
      <c r="C113" s="33" t="s">
        <v>35</v>
      </c>
      <c r="D113" s="62" t="s">
        <v>36</v>
      </c>
      <c r="E113" s="31" t="s">
        <v>37</v>
      </c>
      <c r="F113" s="64" t="s">
        <v>38</v>
      </c>
      <c r="G113" s="33" t="s">
        <v>29</v>
      </c>
      <c r="H113" s="138" t="s">
        <v>30</v>
      </c>
      <c r="I113" s="92" t="s">
        <v>19</v>
      </c>
      <c r="J113" s="150" t="s">
        <v>20</v>
      </c>
      <c r="K113" s="32" t="s">
        <v>20</v>
      </c>
    </row>
    <row r="114" spans="1:11" s="18" customFormat="1" ht="112.8" customHeight="1" x14ac:dyDescent="0.3">
      <c r="A114" s="107">
        <v>49</v>
      </c>
      <c r="B114" s="148" t="s">
        <v>131</v>
      </c>
      <c r="C114" s="121">
        <v>0</v>
      </c>
      <c r="D114" s="131">
        <v>0</v>
      </c>
      <c r="E114" s="121">
        <v>0</v>
      </c>
      <c r="F114" s="124">
        <v>42000</v>
      </c>
      <c r="G114" s="121">
        <f>C114+F114</f>
        <v>42000</v>
      </c>
      <c r="H114" s="277" t="s">
        <v>247</v>
      </c>
      <c r="I114" s="238" t="s">
        <v>228</v>
      </c>
      <c r="J114" s="210"/>
      <c r="K114" s="87"/>
    </row>
    <row r="115" spans="1:11" s="18" customFormat="1" ht="91.8" customHeight="1" x14ac:dyDescent="0.3">
      <c r="A115" s="107">
        <v>50</v>
      </c>
      <c r="B115" s="148" t="s">
        <v>166</v>
      </c>
      <c r="C115" s="121">
        <v>0</v>
      </c>
      <c r="D115" s="131">
        <v>0</v>
      </c>
      <c r="E115" s="121">
        <v>0</v>
      </c>
      <c r="F115" s="124">
        <v>133500</v>
      </c>
      <c r="G115" s="121">
        <f t="shared" ref="G115:G118" si="5">C115+F115</f>
        <v>133500</v>
      </c>
      <c r="H115" s="277" t="s">
        <v>167</v>
      </c>
      <c r="I115" s="238" t="s">
        <v>228</v>
      </c>
      <c r="J115" s="210"/>
      <c r="K115" s="87"/>
    </row>
    <row r="116" spans="1:11" s="18" customFormat="1" ht="80.400000000000006" customHeight="1" x14ac:dyDescent="0.3">
      <c r="A116" s="107">
        <v>51</v>
      </c>
      <c r="B116" s="148" t="s">
        <v>231</v>
      </c>
      <c r="C116" s="121">
        <v>67594</v>
      </c>
      <c r="D116" s="131">
        <v>0</v>
      </c>
      <c r="E116" s="121">
        <v>0</v>
      </c>
      <c r="F116" s="124">
        <v>59406</v>
      </c>
      <c r="G116" s="121">
        <f t="shared" si="5"/>
        <v>127000</v>
      </c>
      <c r="H116" s="277" t="s">
        <v>168</v>
      </c>
      <c r="I116" s="238" t="s">
        <v>229</v>
      </c>
      <c r="J116" s="210"/>
      <c r="K116" s="87"/>
    </row>
    <row r="117" spans="1:11" s="18" customFormat="1" ht="66.599999999999994" customHeight="1" x14ac:dyDescent="0.3">
      <c r="A117" s="107">
        <v>52</v>
      </c>
      <c r="B117" s="148" t="s">
        <v>232</v>
      </c>
      <c r="C117" s="130">
        <v>158100</v>
      </c>
      <c r="D117" s="131">
        <v>0</v>
      </c>
      <c r="E117" s="121">
        <v>0</v>
      </c>
      <c r="F117" s="124">
        <v>0</v>
      </c>
      <c r="G117" s="121">
        <f t="shared" si="5"/>
        <v>158100</v>
      </c>
      <c r="H117" s="277" t="s">
        <v>169</v>
      </c>
      <c r="I117" s="238" t="s">
        <v>230</v>
      </c>
      <c r="J117" s="210"/>
      <c r="K117" s="87"/>
    </row>
    <row r="118" spans="1:11" s="18" customFormat="1" ht="80.400000000000006" customHeight="1" x14ac:dyDescent="0.3">
      <c r="A118" s="86">
        <v>53</v>
      </c>
      <c r="B118" s="147" t="s">
        <v>233</v>
      </c>
      <c r="C118" s="121">
        <v>20000</v>
      </c>
      <c r="D118" s="130">
        <v>0</v>
      </c>
      <c r="E118" s="121">
        <v>0</v>
      </c>
      <c r="F118" s="130">
        <v>0</v>
      </c>
      <c r="G118" s="121">
        <f t="shared" si="5"/>
        <v>20000</v>
      </c>
      <c r="H118" s="144" t="s">
        <v>266</v>
      </c>
      <c r="I118" s="144" t="s">
        <v>185</v>
      </c>
      <c r="J118" s="193"/>
      <c r="K118" s="194"/>
    </row>
    <row r="119" spans="1:11" s="4" customFormat="1" ht="15" x14ac:dyDescent="0.3">
      <c r="A119" s="367" t="s">
        <v>31</v>
      </c>
      <c r="B119" s="380"/>
      <c r="C119" s="22">
        <f>SUM(C114:C118)</f>
        <v>245694</v>
      </c>
      <c r="D119" s="63">
        <f>SUM(D114:D118)</f>
        <v>0</v>
      </c>
      <c r="E119" s="25">
        <f>SUM(E114:E118)</f>
        <v>0</v>
      </c>
      <c r="F119" s="63">
        <f>SUM(F114:F118)</f>
        <v>234906</v>
      </c>
      <c r="G119" s="22">
        <f>SUM(G114:G118)</f>
        <v>480600</v>
      </c>
      <c r="H119" s="98"/>
      <c r="I119" s="26"/>
      <c r="J119" s="153"/>
      <c r="K119" s="27"/>
    </row>
    <row r="120" spans="1:11" x14ac:dyDescent="0.3">
      <c r="A120" s="376" t="s">
        <v>9</v>
      </c>
      <c r="B120" s="377"/>
      <c r="C120" s="42"/>
      <c r="D120" s="42"/>
      <c r="E120" s="42"/>
      <c r="F120" s="42"/>
      <c r="G120" s="42"/>
      <c r="H120" s="354"/>
      <c r="I120" s="95"/>
      <c r="J120" s="55"/>
      <c r="K120" s="55"/>
    </row>
    <row r="121" spans="1:11" s="15" customFormat="1" ht="21.75" customHeight="1" x14ac:dyDescent="0.3">
      <c r="A121" s="363" t="s">
        <v>10</v>
      </c>
      <c r="B121" s="386"/>
      <c r="C121" s="37">
        <f>C129+C137</f>
        <v>441640</v>
      </c>
      <c r="D121" s="37">
        <f>D129+D137</f>
        <v>35400</v>
      </c>
      <c r="E121" s="37">
        <f>E129+E137</f>
        <v>20000</v>
      </c>
      <c r="F121" s="37">
        <f>F129+F137</f>
        <v>423500</v>
      </c>
      <c r="G121" s="37"/>
      <c r="H121" s="181"/>
      <c r="I121" s="182"/>
      <c r="J121" s="183"/>
      <c r="K121" s="183"/>
    </row>
    <row r="122" spans="1:11" x14ac:dyDescent="0.3">
      <c r="A122" s="365" t="s">
        <v>11</v>
      </c>
      <c r="B122" s="366"/>
      <c r="C122" s="40"/>
      <c r="D122" s="40"/>
      <c r="E122" s="40"/>
      <c r="F122" s="40"/>
      <c r="G122" s="40"/>
      <c r="H122" s="351"/>
      <c r="I122" s="91"/>
      <c r="J122" s="41"/>
      <c r="K122" s="41"/>
    </row>
    <row r="123" spans="1:11" ht="32.4" x14ac:dyDescent="0.3">
      <c r="A123" s="84" t="s">
        <v>43</v>
      </c>
      <c r="B123" s="83" t="s">
        <v>24</v>
      </c>
      <c r="C123" s="33" t="s">
        <v>35</v>
      </c>
      <c r="D123" s="62" t="s">
        <v>36</v>
      </c>
      <c r="E123" s="29" t="s">
        <v>37</v>
      </c>
      <c r="F123" s="72" t="s">
        <v>38</v>
      </c>
      <c r="G123" s="33" t="s">
        <v>29</v>
      </c>
      <c r="H123" s="138" t="s">
        <v>30</v>
      </c>
      <c r="I123" s="92" t="s">
        <v>19</v>
      </c>
      <c r="J123" s="150" t="s">
        <v>20</v>
      </c>
      <c r="K123" s="32" t="s">
        <v>20</v>
      </c>
    </row>
    <row r="124" spans="1:11" ht="369.6" customHeight="1" x14ac:dyDescent="0.3">
      <c r="A124" s="99">
        <v>54</v>
      </c>
      <c r="B124" s="263" t="s">
        <v>73</v>
      </c>
      <c r="C124" s="306">
        <v>97040</v>
      </c>
      <c r="D124" s="307">
        <v>0</v>
      </c>
      <c r="E124" s="308">
        <v>0</v>
      </c>
      <c r="F124" s="304">
        <v>68100</v>
      </c>
      <c r="G124" s="309">
        <f>C124+F124</f>
        <v>165140</v>
      </c>
      <c r="H124" s="341" t="s">
        <v>267</v>
      </c>
      <c r="I124" s="305" t="s">
        <v>111</v>
      </c>
      <c r="J124" s="160"/>
      <c r="K124" s="171"/>
    </row>
    <row r="125" spans="1:11" s="21" customFormat="1" ht="197.4" customHeight="1" x14ac:dyDescent="0.3">
      <c r="A125" s="103">
        <v>55</v>
      </c>
      <c r="B125" s="293" t="s">
        <v>199</v>
      </c>
      <c r="C125" s="127">
        <v>80000</v>
      </c>
      <c r="D125" s="294">
        <v>0</v>
      </c>
      <c r="E125" s="295">
        <v>0</v>
      </c>
      <c r="F125" s="129">
        <v>50000</v>
      </c>
      <c r="G125" s="130">
        <f>C125+F125</f>
        <v>130000</v>
      </c>
      <c r="H125" s="285" t="s">
        <v>258</v>
      </c>
      <c r="I125" s="303" t="s">
        <v>200</v>
      </c>
      <c r="J125" s="157"/>
      <c r="K125" s="104"/>
    </row>
    <row r="126" spans="1:11" s="21" customFormat="1" ht="70.2" customHeight="1" x14ac:dyDescent="0.3">
      <c r="A126" s="103">
        <v>56</v>
      </c>
      <c r="B126" s="209" t="s">
        <v>67</v>
      </c>
      <c r="C126" s="127">
        <v>30000</v>
      </c>
      <c r="D126" s="128">
        <v>0</v>
      </c>
      <c r="E126" s="127">
        <v>0</v>
      </c>
      <c r="F126" s="129">
        <v>0</v>
      </c>
      <c r="G126" s="130">
        <f t="shared" ref="G126:G128" si="6">C126+F126</f>
        <v>30000</v>
      </c>
      <c r="H126" s="325" t="s">
        <v>201</v>
      </c>
      <c r="I126" s="326" t="s">
        <v>123</v>
      </c>
      <c r="J126" s="157"/>
      <c r="K126" s="104"/>
    </row>
    <row r="127" spans="1:11" s="21" customFormat="1" ht="75" x14ac:dyDescent="0.3">
      <c r="A127" s="103">
        <v>57</v>
      </c>
      <c r="B127" s="209" t="s">
        <v>68</v>
      </c>
      <c r="C127" s="127">
        <v>160000</v>
      </c>
      <c r="D127" s="128">
        <v>0</v>
      </c>
      <c r="E127" s="127">
        <v>0</v>
      </c>
      <c r="F127" s="129">
        <v>210000</v>
      </c>
      <c r="G127" s="130">
        <f t="shared" si="6"/>
        <v>370000</v>
      </c>
      <c r="H127" s="327" t="s">
        <v>259</v>
      </c>
      <c r="I127" s="315" t="s">
        <v>124</v>
      </c>
      <c r="J127" s="157"/>
      <c r="K127" s="104"/>
    </row>
    <row r="128" spans="1:11" s="21" customFormat="1" ht="67.95" customHeight="1" x14ac:dyDescent="0.3">
      <c r="A128" s="103">
        <v>58</v>
      </c>
      <c r="B128" s="149" t="s">
        <v>234</v>
      </c>
      <c r="C128" s="121">
        <v>0</v>
      </c>
      <c r="D128" s="130">
        <v>0</v>
      </c>
      <c r="E128" s="121">
        <v>0</v>
      </c>
      <c r="F128" s="123">
        <v>23400</v>
      </c>
      <c r="G128" s="191">
        <f t="shared" si="6"/>
        <v>23400</v>
      </c>
      <c r="H128" s="144" t="s">
        <v>186</v>
      </c>
      <c r="I128" s="144" t="s">
        <v>187</v>
      </c>
      <c r="J128" s="161"/>
      <c r="K128" s="106"/>
    </row>
    <row r="129" spans="1:11" s="7" customFormat="1" ht="15" x14ac:dyDescent="0.3">
      <c r="A129" s="367" t="s">
        <v>31</v>
      </c>
      <c r="B129" s="380"/>
      <c r="C129" s="22">
        <f>SUM(C124:C128)</f>
        <v>367040</v>
      </c>
      <c r="D129" s="63">
        <f>SUM(D124:D128)</f>
        <v>0</v>
      </c>
      <c r="E129" s="22">
        <f>SUM(E124:E128)</f>
        <v>0</v>
      </c>
      <c r="F129" s="75">
        <f>SUM(F124:F128)</f>
        <v>351500</v>
      </c>
      <c r="G129" s="22">
        <f>SUM(G124:G128)</f>
        <v>718540</v>
      </c>
      <c r="H129" s="98"/>
      <c r="I129" s="26"/>
      <c r="J129" s="153"/>
      <c r="K129" s="27"/>
    </row>
    <row r="130" spans="1:11" x14ac:dyDescent="0.3">
      <c r="A130" s="376" t="s">
        <v>9</v>
      </c>
      <c r="B130" s="377"/>
      <c r="C130" s="42"/>
      <c r="D130" s="42"/>
      <c r="E130" s="42"/>
      <c r="F130" s="42"/>
      <c r="G130" s="42"/>
      <c r="H130" s="354"/>
      <c r="I130" s="95"/>
      <c r="J130" s="55"/>
      <c r="K130" s="55"/>
    </row>
    <row r="131" spans="1:11" x14ac:dyDescent="0.3">
      <c r="A131" s="389" t="s">
        <v>10</v>
      </c>
      <c r="B131" s="364"/>
      <c r="C131" s="38"/>
      <c r="D131" s="38"/>
      <c r="E131" s="38"/>
      <c r="F131" s="38"/>
      <c r="G131" s="38"/>
      <c r="H131" s="350"/>
      <c r="I131" s="90"/>
      <c r="J131" s="39"/>
      <c r="K131" s="39"/>
    </row>
    <row r="132" spans="1:11" x14ac:dyDescent="0.3">
      <c r="A132" s="365" t="s">
        <v>12</v>
      </c>
      <c r="B132" s="366"/>
      <c r="C132" s="40"/>
      <c r="D132" s="40"/>
      <c r="E132" s="40"/>
      <c r="F132" s="40"/>
      <c r="G132" s="40"/>
      <c r="H132" s="351"/>
      <c r="I132" s="91"/>
      <c r="J132" s="41"/>
      <c r="K132" s="41"/>
    </row>
    <row r="133" spans="1:11" ht="32.4" x14ac:dyDescent="0.3">
      <c r="A133" s="84" t="s">
        <v>43</v>
      </c>
      <c r="B133" s="83" t="s">
        <v>24</v>
      </c>
      <c r="C133" s="34" t="s">
        <v>35</v>
      </c>
      <c r="D133" s="62" t="s">
        <v>36</v>
      </c>
      <c r="E133" s="29" t="s">
        <v>37</v>
      </c>
      <c r="F133" s="72" t="s">
        <v>38</v>
      </c>
      <c r="G133" s="33" t="s">
        <v>29</v>
      </c>
      <c r="H133" s="138" t="s">
        <v>30</v>
      </c>
      <c r="I133" s="92" t="s">
        <v>19</v>
      </c>
      <c r="J133" s="150" t="s">
        <v>20</v>
      </c>
      <c r="K133" s="32" t="s">
        <v>20</v>
      </c>
    </row>
    <row r="134" spans="1:11" s="18" customFormat="1" ht="132.6" customHeight="1" x14ac:dyDescent="0.3">
      <c r="A134" s="107">
        <v>59</v>
      </c>
      <c r="B134" s="214" t="s">
        <v>75</v>
      </c>
      <c r="C134" s="130">
        <v>50000</v>
      </c>
      <c r="D134" s="131">
        <v>30000</v>
      </c>
      <c r="E134" s="121">
        <v>20000</v>
      </c>
      <c r="F134" s="124">
        <v>10000</v>
      </c>
      <c r="G134" s="121">
        <f>C134+F134</f>
        <v>60000</v>
      </c>
      <c r="H134" s="133" t="s">
        <v>202</v>
      </c>
      <c r="I134" s="118" t="s">
        <v>125</v>
      </c>
      <c r="J134" s="260" t="s">
        <v>109</v>
      </c>
      <c r="K134" s="104"/>
    </row>
    <row r="135" spans="1:11" s="18" customFormat="1" ht="204" customHeight="1" x14ac:dyDescent="0.3">
      <c r="A135" s="107">
        <v>60</v>
      </c>
      <c r="B135" s="144" t="s">
        <v>56</v>
      </c>
      <c r="C135" s="142">
        <v>0</v>
      </c>
      <c r="D135" s="211">
        <v>0</v>
      </c>
      <c r="E135" s="143">
        <v>0</v>
      </c>
      <c r="F135" s="212">
        <f>66000-4000</f>
        <v>62000</v>
      </c>
      <c r="G135" s="143">
        <f>C135+F135</f>
        <v>62000</v>
      </c>
      <c r="H135" s="218" t="s">
        <v>268</v>
      </c>
      <c r="I135" s="144" t="s">
        <v>145</v>
      </c>
      <c r="J135" s="261"/>
      <c r="K135" s="105"/>
    </row>
    <row r="136" spans="1:11" s="18" customFormat="1" ht="75" x14ac:dyDescent="0.3">
      <c r="A136" s="86">
        <v>61</v>
      </c>
      <c r="B136" s="126" t="s">
        <v>72</v>
      </c>
      <c r="C136" s="121">
        <v>24600</v>
      </c>
      <c r="D136" s="130">
        <v>5400</v>
      </c>
      <c r="E136" s="121">
        <v>0</v>
      </c>
      <c r="F136" s="123">
        <v>0</v>
      </c>
      <c r="G136" s="191">
        <f>C136+F136</f>
        <v>24600</v>
      </c>
      <c r="H136" s="230" t="s">
        <v>188</v>
      </c>
      <c r="I136" s="230" t="s">
        <v>174</v>
      </c>
      <c r="J136" s="157"/>
      <c r="K136" s="235"/>
    </row>
    <row r="137" spans="1:11" s="4" customFormat="1" ht="15" x14ac:dyDescent="0.3">
      <c r="A137" s="367" t="s">
        <v>31</v>
      </c>
      <c r="B137" s="385"/>
      <c r="C137" s="115">
        <f>SUM(C134:C136)</f>
        <v>74600</v>
      </c>
      <c r="D137" s="111">
        <f>SUM(D134:D136)</f>
        <v>35400</v>
      </c>
      <c r="E137" s="110">
        <f>SUM(E134:E136)</f>
        <v>20000</v>
      </c>
      <c r="F137" s="112">
        <f>SUM(F134:F136)</f>
        <v>72000</v>
      </c>
      <c r="G137" s="110">
        <f>SUM(G134:G136)</f>
        <v>146600</v>
      </c>
      <c r="H137" s="240"/>
      <c r="I137" s="26"/>
      <c r="J137" s="153"/>
      <c r="K137" s="27"/>
    </row>
    <row r="138" spans="1:11" x14ac:dyDescent="0.3">
      <c r="A138" s="376" t="s">
        <v>9</v>
      </c>
      <c r="B138" s="377"/>
      <c r="C138" s="42"/>
      <c r="D138" s="42"/>
      <c r="E138" s="42"/>
      <c r="F138" s="42"/>
      <c r="G138" s="42"/>
      <c r="H138" s="354"/>
      <c r="I138" s="95"/>
      <c r="J138" s="55"/>
      <c r="K138" s="55"/>
    </row>
    <row r="139" spans="1:11" x14ac:dyDescent="0.3">
      <c r="A139" s="390" t="s">
        <v>49</v>
      </c>
      <c r="B139" s="391"/>
      <c r="C139" s="172">
        <f>C150</f>
        <v>682000</v>
      </c>
      <c r="D139" s="172">
        <f>D150</f>
        <v>18000</v>
      </c>
      <c r="E139" s="172">
        <f>E150</f>
        <v>2000</v>
      </c>
      <c r="F139" s="172">
        <f>F150</f>
        <v>660560</v>
      </c>
      <c r="G139" s="37"/>
      <c r="H139" s="173"/>
      <c r="I139" s="174"/>
      <c r="J139" s="175"/>
      <c r="K139" s="175"/>
    </row>
    <row r="140" spans="1:11" x14ac:dyDescent="0.3">
      <c r="A140" s="365" t="s">
        <v>50</v>
      </c>
      <c r="B140" s="366"/>
      <c r="C140" s="40"/>
      <c r="D140" s="40"/>
      <c r="E140" s="40"/>
      <c r="F140" s="40"/>
      <c r="G140" s="40"/>
      <c r="H140" s="351"/>
      <c r="I140" s="91"/>
      <c r="J140" s="41"/>
      <c r="K140" s="41"/>
    </row>
    <row r="141" spans="1:11" ht="32.4" x14ac:dyDescent="0.3">
      <c r="A141" s="84" t="s">
        <v>43</v>
      </c>
      <c r="B141" s="83" t="s">
        <v>24</v>
      </c>
      <c r="C141" s="33" t="s">
        <v>35</v>
      </c>
      <c r="D141" s="62" t="s">
        <v>36</v>
      </c>
      <c r="E141" s="29" t="s">
        <v>37</v>
      </c>
      <c r="F141" s="72" t="s">
        <v>38</v>
      </c>
      <c r="G141" s="33" t="s">
        <v>29</v>
      </c>
      <c r="H141" s="138" t="s">
        <v>30</v>
      </c>
      <c r="I141" s="92" t="s">
        <v>19</v>
      </c>
      <c r="J141" s="150" t="s">
        <v>20</v>
      </c>
      <c r="K141" s="32" t="s">
        <v>20</v>
      </c>
    </row>
    <row r="142" spans="1:11" ht="57.6" customHeight="1" x14ac:dyDescent="0.3">
      <c r="A142" s="99">
        <v>62</v>
      </c>
      <c r="B142" s="263" t="s">
        <v>92</v>
      </c>
      <c r="C142" s="142">
        <v>9000</v>
      </c>
      <c r="D142" s="211">
        <v>0</v>
      </c>
      <c r="E142" s="143">
        <v>2000</v>
      </c>
      <c r="F142" s="212">
        <v>0</v>
      </c>
      <c r="G142" s="143">
        <f>C142+F142</f>
        <v>9000</v>
      </c>
      <c r="H142" s="263" t="s">
        <v>146</v>
      </c>
      <c r="I142" s="263" t="s">
        <v>112</v>
      </c>
      <c r="J142" s="262" t="s">
        <v>109</v>
      </c>
      <c r="K142" s="104"/>
    </row>
    <row r="143" spans="1:11" s="18" customFormat="1" ht="203.4" customHeight="1" x14ac:dyDescent="0.3">
      <c r="A143" s="107">
        <v>63</v>
      </c>
      <c r="B143" s="222" t="s">
        <v>93</v>
      </c>
      <c r="C143" s="125">
        <v>38000</v>
      </c>
      <c r="D143" s="227">
        <v>0</v>
      </c>
      <c r="E143" s="228">
        <v>0</v>
      </c>
      <c r="F143" s="124">
        <v>50000</v>
      </c>
      <c r="G143" s="125">
        <f t="shared" ref="G143:G149" si="7">C143+F143</f>
        <v>88000</v>
      </c>
      <c r="H143" s="346" t="s">
        <v>170</v>
      </c>
      <c r="I143" s="238" t="s">
        <v>248</v>
      </c>
      <c r="J143" s="162"/>
      <c r="K143" s="87"/>
    </row>
    <row r="144" spans="1:11" s="18" customFormat="1" ht="217.8" customHeight="1" x14ac:dyDescent="0.3">
      <c r="A144" s="107">
        <v>64</v>
      </c>
      <c r="B144" s="214" t="s">
        <v>94</v>
      </c>
      <c r="C144" s="130">
        <v>35000</v>
      </c>
      <c r="D144" s="131">
        <v>0</v>
      </c>
      <c r="E144" s="121">
        <v>0</v>
      </c>
      <c r="F144" s="124">
        <v>40000</v>
      </c>
      <c r="G144" s="130">
        <f t="shared" si="7"/>
        <v>75000</v>
      </c>
      <c r="H144" s="329" t="s">
        <v>260</v>
      </c>
      <c r="I144" s="330" t="s">
        <v>203</v>
      </c>
      <c r="J144" s="237"/>
      <c r="K144" s="165"/>
    </row>
    <row r="145" spans="1:11" s="88" customFormat="1" ht="266.39999999999998" customHeight="1" x14ac:dyDescent="0.3">
      <c r="A145" s="86">
        <v>65</v>
      </c>
      <c r="B145" s="296" t="s">
        <v>126</v>
      </c>
      <c r="C145" s="130">
        <v>160000</v>
      </c>
      <c r="D145" s="131">
        <v>0</v>
      </c>
      <c r="E145" s="121">
        <v>0</v>
      </c>
      <c r="F145" s="125">
        <v>150000</v>
      </c>
      <c r="G145" s="121">
        <f t="shared" si="7"/>
        <v>310000</v>
      </c>
      <c r="H145" s="331" t="s">
        <v>204</v>
      </c>
      <c r="I145" s="331" t="s">
        <v>205</v>
      </c>
      <c r="J145" s="162"/>
      <c r="K145" s="87"/>
    </row>
    <row r="146" spans="1:11" s="18" customFormat="1" ht="104.4" customHeight="1" x14ac:dyDescent="0.3">
      <c r="A146" s="86">
        <v>66</v>
      </c>
      <c r="B146" s="209" t="s">
        <v>95</v>
      </c>
      <c r="C146" s="127">
        <v>50000</v>
      </c>
      <c r="D146" s="128">
        <v>0</v>
      </c>
      <c r="E146" s="127">
        <v>0</v>
      </c>
      <c r="F146" s="129">
        <v>80000</v>
      </c>
      <c r="G146" s="198">
        <f t="shared" si="7"/>
        <v>130000</v>
      </c>
      <c r="H146" s="344" t="s">
        <v>206</v>
      </c>
      <c r="I146" s="326" t="s">
        <v>127</v>
      </c>
      <c r="J146" s="199"/>
      <c r="K146" s="104"/>
    </row>
    <row r="147" spans="1:11" s="18" customFormat="1" ht="318" customHeight="1" x14ac:dyDescent="0.3">
      <c r="A147" s="86">
        <v>67</v>
      </c>
      <c r="B147" s="137" t="s">
        <v>96</v>
      </c>
      <c r="C147" s="127">
        <v>290000</v>
      </c>
      <c r="D147" s="128">
        <v>18000</v>
      </c>
      <c r="E147" s="127">
        <v>0</v>
      </c>
      <c r="F147" s="342">
        <v>260000</v>
      </c>
      <c r="G147" s="343">
        <f t="shared" si="7"/>
        <v>550000</v>
      </c>
      <c r="H147" s="345" t="s">
        <v>269</v>
      </c>
      <c r="I147" s="315" t="s">
        <v>128</v>
      </c>
      <c r="J147" s="104"/>
      <c r="K147" s="104"/>
    </row>
    <row r="148" spans="1:11" s="18" customFormat="1" ht="60" x14ac:dyDescent="0.3">
      <c r="A148" s="86">
        <v>68</v>
      </c>
      <c r="B148" s="274" t="s">
        <v>103</v>
      </c>
      <c r="C148" s="265">
        <v>100000</v>
      </c>
      <c r="D148" s="266">
        <v>0</v>
      </c>
      <c r="E148" s="271">
        <v>0</v>
      </c>
      <c r="F148" s="275">
        <v>50560</v>
      </c>
      <c r="G148" s="272">
        <f t="shared" si="7"/>
        <v>150560</v>
      </c>
      <c r="H148" s="276" t="s">
        <v>157</v>
      </c>
      <c r="I148" s="241" t="s">
        <v>156</v>
      </c>
      <c r="J148" s="157"/>
      <c r="K148" s="169"/>
    </row>
    <row r="149" spans="1:11" s="18" customFormat="1" ht="89.4" customHeight="1" x14ac:dyDescent="0.3">
      <c r="A149" s="107">
        <v>69</v>
      </c>
      <c r="B149" s="118" t="s">
        <v>101</v>
      </c>
      <c r="C149" s="189">
        <v>0</v>
      </c>
      <c r="D149" s="190">
        <v>0</v>
      </c>
      <c r="E149" s="119">
        <v>0</v>
      </c>
      <c r="F149" s="120">
        <v>30000</v>
      </c>
      <c r="G149" s="189">
        <f t="shared" si="7"/>
        <v>30000</v>
      </c>
      <c r="H149" s="200" t="s">
        <v>223</v>
      </c>
      <c r="I149" s="118" t="s">
        <v>102</v>
      </c>
      <c r="J149" s="157"/>
      <c r="K149" s="104"/>
    </row>
    <row r="150" spans="1:11" s="8" customFormat="1" ht="22.5" customHeight="1" x14ac:dyDescent="0.3">
      <c r="A150" s="367" t="s">
        <v>31</v>
      </c>
      <c r="B150" s="385"/>
      <c r="C150" s="22">
        <f>SUM(C142:C149)</f>
        <v>682000</v>
      </c>
      <c r="D150" s="63">
        <f>SUM(D142:D149)</f>
        <v>18000</v>
      </c>
      <c r="E150" s="22">
        <f>SUM(E142:E149)</f>
        <v>2000</v>
      </c>
      <c r="F150" s="75">
        <f>SUM(F142:F149)</f>
        <v>660560</v>
      </c>
      <c r="G150" s="22">
        <f>SUM(G142:G149)</f>
        <v>1342560</v>
      </c>
      <c r="H150" s="117"/>
      <c r="I150" s="116"/>
      <c r="J150" s="153"/>
      <c r="K150" s="27"/>
    </row>
    <row r="151" spans="1:11" x14ac:dyDescent="0.3">
      <c r="A151" s="376" t="s">
        <v>13</v>
      </c>
      <c r="B151" s="377"/>
      <c r="C151" s="42"/>
      <c r="D151" s="42"/>
      <c r="E151" s="42"/>
      <c r="F151" s="42"/>
      <c r="G151" s="42"/>
      <c r="H151" s="354"/>
      <c r="I151" s="95"/>
      <c r="J151" s="55"/>
      <c r="K151" s="55"/>
    </row>
    <row r="152" spans="1:11" x14ac:dyDescent="0.3">
      <c r="A152" s="363" t="s">
        <v>14</v>
      </c>
      <c r="B152" s="386"/>
      <c r="C152" s="37">
        <f>C161+C168</f>
        <v>166198</v>
      </c>
      <c r="D152" s="37">
        <f>D161+D168</f>
        <v>0</v>
      </c>
      <c r="E152" s="37">
        <f>E161+E168</f>
        <v>0</v>
      </c>
      <c r="F152" s="37">
        <f>F161+F168</f>
        <v>288630</v>
      </c>
      <c r="G152" s="37"/>
      <c r="H152" s="173"/>
      <c r="I152" s="174"/>
      <c r="J152" s="175"/>
      <c r="K152" s="175"/>
    </row>
    <row r="153" spans="1:11" x14ac:dyDescent="0.3">
      <c r="A153" s="365" t="s">
        <v>15</v>
      </c>
      <c r="B153" s="366"/>
      <c r="C153" s="40"/>
      <c r="D153" s="40"/>
      <c r="E153" s="40"/>
      <c r="F153" s="40"/>
      <c r="G153" s="40"/>
      <c r="H153" s="351"/>
      <c r="I153" s="91"/>
      <c r="J153" s="41"/>
      <c r="K153" s="41"/>
    </row>
    <row r="154" spans="1:11" ht="32.4" x14ac:dyDescent="0.3">
      <c r="A154" s="84" t="s">
        <v>43</v>
      </c>
      <c r="B154" s="83" t="s">
        <v>24</v>
      </c>
      <c r="C154" s="33" t="s">
        <v>35</v>
      </c>
      <c r="D154" s="62" t="s">
        <v>36</v>
      </c>
      <c r="E154" s="29" t="s">
        <v>37</v>
      </c>
      <c r="F154" s="72" t="s">
        <v>38</v>
      </c>
      <c r="G154" s="33" t="s">
        <v>29</v>
      </c>
      <c r="H154" s="138" t="s">
        <v>30</v>
      </c>
      <c r="I154" s="92" t="s">
        <v>19</v>
      </c>
      <c r="J154" s="150" t="s">
        <v>20</v>
      </c>
      <c r="K154" s="32" t="s">
        <v>20</v>
      </c>
    </row>
    <row r="155" spans="1:11" s="18" customFormat="1" ht="73.8" customHeight="1" x14ac:dyDescent="0.3">
      <c r="A155" s="107">
        <v>70</v>
      </c>
      <c r="B155" s="141" t="s">
        <v>48</v>
      </c>
      <c r="C155" s="142">
        <f>21500-10000</f>
        <v>11500</v>
      </c>
      <c r="D155" s="211">
        <v>0</v>
      </c>
      <c r="E155" s="143">
        <v>0</v>
      </c>
      <c r="F155" s="212">
        <v>0</v>
      </c>
      <c r="G155" s="143">
        <f t="shared" ref="G155:G160" si="8">C155+F155</f>
        <v>11500</v>
      </c>
      <c r="H155" s="218" t="s">
        <v>110</v>
      </c>
      <c r="I155" s="144" t="s">
        <v>147</v>
      </c>
      <c r="J155" s="226"/>
      <c r="K155" s="104"/>
    </row>
    <row r="156" spans="1:11" s="18" customFormat="1" ht="58.8" customHeight="1" x14ac:dyDescent="0.3">
      <c r="A156" s="86">
        <v>71</v>
      </c>
      <c r="B156" s="208" t="s">
        <v>76</v>
      </c>
      <c r="C156" s="196">
        <v>30000</v>
      </c>
      <c r="D156" s="215">
        <v>0</v>
      </c>
      <c r="E156" s="196">
        <v>0</v>
      </c>
      <c r="F156" s="135">
        <v>0</v>
      </c>
      <c r="G156" s="197">
        <f t="shared" si="8"/>
        <v>30000</v>
      </c>
      <c r="H156" s="287" t="s">
        <v>207</v>
      </c>
      <c r="I156" s="288" t="s">
        <v>129</v>
      </c>
      <c r="J156" s="126"/>
      <c r="K156" s="104"/>
    </row>
    <row r="157" spans="1:11" s="18" customFormat="1" ht="75" customHeight="1" x14ac:dyDescent="0.3">
      <c r="A157" s="86">
        <v>72</v>
      </c>
      <c r="B157" s="222" t="s">
        <v>82</v>
      </c>
      <c r="C157" s="223">
        <v>0</v>
      </c>
      <c r="D157" s="232">
        <v>0</v>
      </c>
      <c r="E157" s="233">
        <v>0</v>
      </c>
      <c r="F157" s="124">
        <v>50000</v>
      </c>
      <c r="G157" s="125">
        <f t="shared" si="8"/>
        <v>50000</v>
      </c>
      <c r="H157" s="311" t="s">
        <v>171</v>
      </c>
      <c r="I157" s="144" t="s">
        <v>235</v>
      </c>
      <c r="J157" s="159"/>
      <c r="K157" s="104"/>
    </row>
    <row r="158" spans="1:11" s="18" customFormat="1" ht="165" x14ac:dyDescent="0.3">
      <c r="A158" s="86">
        <v>73</v>
      </c>
      <c r="B158" s="221" t="s">
        <v>83</v>
      </c>
      <c r="C158" s="124">
        <v>11000</v>
      </c>
      <c r="D158" s="232">
        <v>0</v>
      </c>
      <c r="E158" s="233">
        <v>0</v>
      </c>
      <c r="F158" s="124">
        <v>69000</v>
      </c>
      <c r="G158" s="125">
        <f t="shared" si="8"/>
        <v>80000</v>
      </c>
      <c r="H158" s="310" t="s">
        <v>172</v>
      </c>
      <c r="I158" s="144" t="s">
        <v>235</v>
      </c>
      <c r="J158" s="157"/>
      <c r="K158" s="104"/>
    </row>
    <row r="159" spans="1:11" s="18" customFormat="1" ht="137.4" customHeight="1" x14ac:dyDescent="0.3">
      <c r="A159" s="86">
        <v>74</v>
      </c>
      <c r="B159" s="221" t="s">
        <v>84</v>
      </c>
      <c r="C159" s="219">
        <v>12268</v>
      </c>
      <c r="D159" s="201">
        <v>0</v>
      </c>
      <c r="E159" s="127">
        <v>0</v>
      </c>
      <c r="F159" s="212">
        <v>47136</v>
      </c>
      <c r="G159" s="219">
        <f t="shared" si="8"/>
        <v>59404</v>
      </c>
      <c r="H159" s="310" t="s">
        <v>173</v>
      </c>
      <c r="I159" s="144" t="s">
        <v>236</v>
      </c>
      <c r="J159" s="157"/>
      <c r="K159" s="104"/>
    </row>
    <row r="160" spans="1:11" s="18" customFormat="1" ht="111" customHeight="1" x14ac:dyDescent="0.3">
      <c r="A160" s="145">
        <v>75</v>
      </c>
      <c r="B160" s="221" t="s">
        <v>217</v>
      </c>
      <c r="C160" s="219">
        <v>30000</v>
      </c>
      <c r="D160" s="201">
        <v>0</v>
      </c>
      <c r="E160" s="127">
        <v>0</v>
      </c>
      <c r="F160" s="212">
        <v>60000</v>
      </c>
      <c r="G160" s="219">
        <f t="shared" si="8"/>
        <v>90000</v>
      </c>
      <c r="H160" s="310" t="s">
        <v>216</v>
      </c>
      <c r="I160" s="144" t="s">
        <v>237</v>
      </c>
      <c r="J160" s="157"/>
      <c r="K160" s="104"/>
    </row>
    <row r="161" spans="1:11" s="8" customFormat="1" ht="15" x14ac:dyDescent="0.3">
      <c r="A161" s="367" t="s">
        <v>31</v>
      </c>
      <c r="B161" s="380"/>
      <c r="C161" s="22">
        <f>SUM(C155:C160)</f>
        <v>94768</v>
      </c>
      <c r="D161" s="63">
        <f>SUM(D155:D160)</f>
        <v>0</v>
      </c>
      <c r="E161" s="22">
        <f>SUM(E155:E160)</f>
        <v>0</v>
      </c>
      <c r="F161" s="75">
        <f>SUM(F155:F160)</f>
        <v>226136</v>
      </c>
      <c r="G161" s="22">
        <f>SUM(G155:G160)</f>
        <v>320904</v>
      </c>
      <c r="H161" s="98"/>
      <c r="I161" s="26"/>
      <c r="J161" s="153"/>
      <c r="K161" s="27"/>
    </row>
    <row r="162" spans="1:11" x14ac:dyDescent="0.3">
      <c r="A162" s="376" t="s">
        <v>13</v>
      </c>
      <c r="B162" s="377"/>
      <c r="C162" s="42"/>
      <c r="D162" s="42"/>
      <c r="E162" s="42"/>
      <c r="F162" s="42"/>
      <c r="G162" s="42"/>
      <c r="H162" s="354"/>
      <c r="I162" s="95"/>
      <c r="J162" s="55"/>
      <c r="K162" s="55"/>
    </row>
    <row r="163" spans="1:11" x14ac:dyDescent="0.3">
      <c r="A163" s="389" t="s">
        <v>14</v>
      </c>
      <c r="B163" s="364"/>
      <c r="C163" s="38"/>
      <c r="D163" s="38"/>
      <c r="E163" s="38"/>
      <c r="F163" s="38"/>
      <c r="G163" s="38"/>
      <c r="H163" s="350"/>
      <c r="I163" s="90"/>
      <c r="J163" s="39"/>
      <c r="K163" s="39"/>
    </row>
    <row r="164" spans="1:11" x14ac:dyDescent="0.3">
      <c r="A164" s="365" t="s">
        <v>16</v>
      </c>
      <c r="B164" s="366"/>
      <c r="C164" s="40"/>
      <c r="D164" s="40"/>
      <c r="E164" s="40"/>
      <c r="F164" s="40"/>
      <c r="G164" s="40"/>
      <c r="H164" s="351"/>
      <c r="I164" s="91"/>
      <c r="J164" s="41"/>
      <c r="K164" s="41"/>
    </row>
    <row r="165" spans="1:11" ht="32.4" x14ac:dyDescent="0.3">
      <c r="A165" s="84" t="s">
        <v>43</v>
      </c>
      <c r="B165" s="83" t="s">
        <v>24</v>
      </c>
      <c r="C165" s="33" t="s">
        <v>35</v>
      </c>
      <c r="D165" s="62" t="s">
        <v>36</v>
      </c>
      <c r="E165" s="29" t="s">
        <v>37</v>
      </c>
      <c r="F165" s="72" t="s">
        <v>38</v>
      </c>
      <c r="G165" s="33" t="s">
        <v>29</v>
      </c>
      <c r="H165" s="138" t="s">
        <v>30</v>
      </c>
      <c r="I165" s="92" t="s">
        <v>19</v>
      </c>
      <c r="J165" s="150" t="s">
        <v>20</v>
      </c>
      <c r="K165" s="32" t="s">
        <v>20</v>
      </c>
    </row>
    <row r="166" spans="1:11" s="146" customFormat="1" ht="58.8" customHeight="1" x14ac:dyDescent="0.3">
      <c r="A166" s="103">
        <v>76</v>
      </c>
      <c r="B166" s="208" t="s">
        <v>54</v>
      </c>
      <c r="C166" s="196">
        <v>45000</v>
      </c>
      <c r="D166" s="215">
        <v>0</v>
      </c>
      <c r="E166" s="196">
        <v>0</v>
      </c>
      <c r="F166" s="135">
        <v>45000</v>
      </c>
      <c r="G166" s="297">
        <f>C166+F166</f>
        <v>90000</v>
      </c>
      <c r="H166" s="285" t="s">
        <v>208</v>
      </c>
      <c r="I166" s="291" t="s">
        <v>130</v>
      </c>
      <c r="J166" s="163"/>
      <c r="K166" s="109"/>
    </row>
    <row r="167" spans="1:11" s="146" customFormat="1" ht="57.6" customHeight="1" x14ac:dyDescent="0.3">
      <c r="A167" s="312">
        <v>77</v>
      </c>
      <c r="B167" s="298" t="s">
        <v>57</v>
      </c>
      <c r="C167" s="189">
        <v>26430</v>
      </c>
      <c r="D167" s="136">
        <v>0</v>
      </c>
      <c r="E167" s="121">
        <v>0</v>
      </c>
      <c r="F167" s="122">
        <v>17494</v>
      </c>
      <c r="G167" s="121">
        <f>C167+F167</f>
        <v>43924</v>
      </c>
      <c r="H167" s="299" t="s">
        <v>209</v>
      </c>
      <c r="I167" s="300" t="s">
        <v>53</v>
      </c>
      <c r="J167" s="163"/>
      <c r="K167" s="166"/>
    </row>
    <row r="168" spans="1:11" s="8" customFormat="1" ht="15" x14ac:dyDescent="0.3">
      <c r="A168" s="367" t="s">
        <v>31</v>
      </c>
      <c r="B168" s="380"/>
      <c r="C168" s="22">
        <f>SUM(C166:C167)</f>
        <v>71430</v>
      </c>
      <c r="D168" s="63">
        <f>SUM(D166:D167)</f>
        <v>0</v>
      </c>
      <c r="E168" s="22">
        <f>SUM(E166:E167)</f>
        <v>0</v>
      </c>
      <c r="F168" s="23">
        <f>SUM(F166:F167)</f>
        <v>62494</v>
      </c>
      <c r="G168" s="22">
        <f>SUM(G166:G167)</f>
        <v>133924</v>
      </c>
      <c r="H168" s="98"/>
      <c r="I168" s="26"/>
      <c r="J168" s="154"/>
      <c r="K168" s="2"/>
    </row>
    <row r="169" spans="1:11" s="10" customFormat="1" ht="21.75" customHeight="1" thickBot="1" x14ac:dyDescent="0.35">
      <c r="A169" s="392" t="s">
        <v>17</v>
      </c>
      <c r="B169" s="393"/>
      <c r="C169" s="16">
        <f>C9+C16+C29+C36+C45+C58+C65+C74+C86+C94+C101+C109+C119+C129+C137+C150+C161+C168</f>
        <v>4010000</v>
      </c>
      <c r="D169" s="76">
        <f>D9+D16+D29+D36+D45+D58+D65+D74+D86+D94+D101+D109+D119+D129+D137+D150+D161+D168</f>
        <v>213900</v>
      </c>
      <c r="E169" s="16">
        <f>E9+E16+E29+E36+E45+E58+E65+E74+E86+E94+E101+E109+E119+E129+E137+E150+E161+E168</f>
        <v>81900</v>
      </c>
      <c r="F169" s="231">
        <f>F9+F16+F29+F36+F45+F58+F65+F74+F86+F94+F101+F109+F119+F129+F137+F150+F161+F168</f>
        <v>4008670</v>
      </c>
      <c r="G169" s="16">
        <f>G9+G16+G29+G36+G45+G58+G65+G74+G86+G94+G101+G109+G119+G129+G137+G150+G161+G168</f>
        <v>8018670</v>
      </c>
      <c r="H169" s="85"/>
      <c r="I169" s="13"/>
      <c r="J169" s="164"/>
      <c r="K169" s="14"/>
    </row>
    <row r="170" spans="1:11" ht="28.2" customHeight="1" thickTop="1" x14ac:dyDescent="0.3">
      <c r="B170" s="28" t="s">
        <v>18</v>
      </c>
      <c r="C170" s="11"/>
      <c r="D170" s="11"/>
      <c r="E170" s="11"/>
      <c r="F170" s="11"/>
      <c r="H170" s="1"/>
      <c r="I170" s="96"/>
      <c r="J170" s="1"/>
      <c r="K170" s="1"/>
    </row>
  </sheetData>
  <mergeCells count="74">
    <mergeCell ref="A10:B10"/>
    <mergeCell ref="A1:K1"/>
    <mergeCell ref="A2:B2"/>
    <mergeCell ref="A3:B3"/>
    <mergeCell ref="A4:B4"/>
    <mergeCell ref="A9:B9"/>
    <mergeCell ref="A37:B37"/>
    <mergeCell ref="A11:B11"/>
    <mergeCell ref="A12:B12"/>
    <mergeCell ref="A16:B16"/>
    <mergeCell ref="A17:B17"/>
    <mergeCell ref="A18:B18"/>
    <mergeCell ref="A19:B19"/>
    <mergeCell ref="A29:B29"/>
    <mergeCell ref="A30:B30"/>
    <mergeCell ref="A31:B31"/>
    <mergeCell ref="A32:B32"/>
    <mergeCell ref="A36:B36"/>
    <mergeCell ref="A66:B66"/>
    <mergeCell ref="A38:B38"/>
    <mergeCell ref="A39:B39"/>
    <mergeCell ref="A45:B45"/>
    <mergeCell ref="A46:B46"/>
    <mergeCell ref="A47:B47"/>
    <mergeCell ref="A48:B48"/>
    <mergeCell ref="A58:B58"/>
    <mergeCell ref="A59:B59"/>
    <mergeCell ref="A60:B60"/>
    <mergeCell ref="A61:B61"/>
    <mergeCell ref="A65:B65"/>
    <mergeCell ref="A95:B95"/>
    <mergeCell ref="A67:B67"/>
    <mergeCell ref="A68:B68"/>
    <mergeCell ref="A74:B74"/>
    <mergeCell ref="A75:B75"/>
    <mergeCell ref="A76:B76"/>
    <mergeCell ref="A77:B77"/>
    <mergeCell ref="A86:B86"/>
    <mergeCell ref="A87:B87"/>
    <mergeCell ref="A88:B88"/>
    <mergeCell ref="A89:B89"/>
    <mergeCell ref="A94:B94"/>
    <mergeCell ref="A120:B120"/>
    <mergeCell ref="A96:B96"/>
    <mergeCell ref="A97:B97"/>
    <mergeCell ref="A101:B101"/>
    <mergeCell ref="A102:B102"/>
    <mergeCell ref="A103:B103"/>
    <mergeCell ref="A104:B104"/>
    <mergeCell ref="A109:B109"/>
    <mergeCell ref="A110:B110"/>
    <mergeCell ref="A111:B111"/>
    <mergeCell ref="A112:B112"/>
    <mergeCell ref="A119:B119"/>
    <mergeCell ref="A151:B151"/>
    <mergeCell ref="A121:B121"/>
    <mergeCell ref="A122:B122"/>
    <mergeCell ref="A129:B129"/>
    <mergeCell ref="A130:B130"/>
    <mergeCell ref="A131:B131"/>
    <mergeCell ref="A132:B132"/>
    <mergeCell ref="A137:B137"/>
    <mergeCell ref="A138:B138"/>
    <mergeCell ref="A139:B139"/>
    <mergeCell ref="A140:B140"/>
    <mergeCell ref="A150:B150"/>
    <mergeCell ref="A168:B168"/>
    <mergeCell ref="A169:B169"/>
    <mergeCell ref="A152:B152"/>
    <mergeCell ref="A153:B153"/>
    <mergeCell ref="A161:B161"/>
    <mergeCell ref="A162:B162"/>
    <mergeCell ref="A163:B163"/>
    <mergeCell ref="A164:B164"/>
  </mergeCells>
  <phoneticPr fontId="2" type="noConversion"/>
  <printOptions horizontalCentered="1"/>
  <pageMargins left="0.15748031496062992" right="0.15748031496062992" top="0.19685039370078741" bottom="0" header="0.11811023622047245" footer="0"/>
  <pageSetup paperSize="9" scale="80" orientation="landscape" r:id="rId1"/>
  <headerFooter alignWithMargins="0">
    <oddFooter>&amp;R&amp;P</oddFooter>
  </headerFooter>
  <rowBreaks count="19" manualBreakCount="19">
    <brk id="9" max="16383" man="1"/>
    <brk id="16" max="16383" man="1"/>
    <brk id="25" min="7" max="10" man="1"/>
    <brk id="36" max="16383" man="1"/>
    <brk id="50" max="16383" man="1"/>
    <brk id="54" max="16383" man="1"/>
    <brk id="58" max="16383" man="1"/>
    <brk id="72" max="16383" man="1"/>
    <brk id="79" max="16383" man="1"/>
    <brk id="86" max="16383" man="1"/>
    <brk id="101" max="16383" man="1"/>
    <brk id="109" max="16383" man="1"/>
    <brk id="119" max="16383" man="1"/>
    <brk id="126" max="16383" man="1"/>
    <brk id="137" max="16383" man="1"/>
    <brk id="144" max="10" man="1"/>
    <brk id="146" max="16383" man="1"/>
    <brk id="150" max="16383" man="1"/>
    <brk id="1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x14ac:dyDescent="0.3"/>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109計畫概算表(報部核定)(109.3.18)</vt:lpstr>
      <vt:lpstr>Sheet3</vt:lpstr>
    </vt:vector>
  </TitlesOfParts>
  <Company>LHU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TKU</cp:lastModifiedBy>
  <cp:lastPrinted>2020-03-19T01:11:10Z</cp:lastPrinted>
  <dcterms:created xsi:type="dcterms:W3CDTF">2009-09-10T02:39:27Z</dcterms:created>
  <dcterms:modified xsi:type="dcterms:W3CDTF">2020-09-07T01:55:30Z</dcterms:modified>
</cp:coreProperties>
</file>