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OFFICE\掛網資料\108年度\"/>
    </mc:Choice>
  </mc:AlternateContent>
  <bookViews>
    <workbookView xWindow="0" yWindow="1428" windowWidth="15240" windowHeight="6096" firstSheet="3" activeTab="3"/>
  </bookViews>
  <sheets>
    <sheet name="107計畫概算表(經各組確認後)(107.1.2)" sheetId="23" r:id="rId1"/>
    <sheet name="107計畫概算表(各組確認後陳核待上傳)(107.1.8)" sheetId="25" r:id="rId2"/>
    <sheet name="107計畫概算表(秘書修改後陳核待上傳)(107.1. 11" sheetId="26" r:id="rId3"/>
    <sheet name="107計畫概算表(核定)(107.3.15)" sheetId="28" r:id="rId4"/>
    <sheet name="Sheet3" sheetId="3" r:id="rId5"/>
  </sheets>
  <calcPr calcId="152511"/>
</workbook>
</file>

<file path=xl/calcChain.xml><?xml version="1.0" encoding="utf-8"?>
<calcChain xmlns="http://schemas.openxmlformats.org/spreadsheetml/2006/main">
  <c r="F183" i="28" l="1"/>
  <c r="C183" i="28"/>
  <c r="F174" i="28"/>
  <c r="F159" i="28" s="1"/>
  <c r="E174" i="28"/>
  <c r="E159" i="28" s="1"/>
  <c r="D174" i="28"/>
  <c r="C174" i="28"/>
  <c r="G173" i="28"/>
  <c r="G172" i="28"/>
  <c r="G174" i="28" s="1"/>
  <c r="F167" i="28"/>
  <c r="E167" i="28"/>
  <c r="D167" i="28"/>
  <c r="C167" i="28"/>
  <c r="G166" i="28"/>
  <c r="G165" i="28"/>
  <c r="G164" i="28"/>
  <c r="G163" i="28"/>
  <c r="G167" i="28" s="1"/>
  <c r="D159" i="28"/>
  <c r="C159" i="28"/>
  <c r="E157" i="28"/>
  <c r="E146" i="28" s="1"/>
  <c r="D157" i="28"/>
  <c r="G156" i="28"/>
  <c r="G155" i="28"/>
  <c r="G154" i="28"/>
  <c r="G153" i="28"/>
  <c r="F152" i="28"/>
  <c r="F157" i="28" s="1"/>
  <c r="F146" i="28" s="1"/>
  <c r="C152" i="28"/>
  <c r="C157" i="28" s="1"/>
  <c r="C146" i="28" s="1"/>
  <c r="G151" i="28"/>
  <c r="G150" i="28"/>
  <c r="G149" i="28"/>
  <c r="D146" i="28"/>
  <c r="F144" i="28"/>
  <c r="E144" i="28"/>
  <c r="D144" i="28"/>
  <c r="G143" i="28"/>
  <c r="G142" i="28"/>
  <c r="G141" i="28"/>
  <c r="G144" i="28" s="1"/>
  <c r="E141" i="28"/>
  <c r="D141" i="28"/>
  <c r="C141" i="28"/>
  <c r="C144" i="28" s="1"/>
  <c r="F136" i="28"/>
  <c r="E136" i="28"/>
  <c r="D136" i="28"/>
  <c r="D127" i="28" s="1"/>
  <c r="C136" i="28"/>
  <c r="C127" i="28" s="1"/>
  <c r="G135" i="28"/>
  <c r="G134" i="28"/>
  <c r="G133" i="28"/>
  <c r="G132" i="28"/>
  <c r="G136" i="28" s="1"/>
  <c r="G131" i="28"/>
  <c r="G130" i="28"/>
  <c r="F127" i="28"/>
  <c r="E127" i="28"/>
  <c r="F125" i="28"/>
  <c r="E125" i="28"/>
  <c r="D125" i="28"/>
  <c r="C125" i="28"/>
  <c r="G124" i="28"/>
  <c r="G123" i="28"/>
  <c r="G122" i="28"/>
  <c r="G121" i="28"/>
  <c r="G120" i="28"/>
  <c r="G119" i="28"/>
  <c r="G118" i="28"/>
  <c r="G125" i="28" s="1"/>
  <c r="F113" i="28"/>
  <c r="E113" i="28"/>
  <c r="D113" i="28"/>
  <c r="C113" i="28"/>
  <c r="G112" i="28"/>
  <c r="G111" i="28"/>
  <c r="G113" i="28" s="1"/>
  <c r="F106" i="28"/>
  <c r="E106" i="28"/>
  <c r="E92" i="28" s="1"/>
  <c r="D106" i="28"/>
  <c r="C106" i="28"/>
  <c r="G105" i="28"/>
  <c r="G104" i="28"/>
  <c r="G106" i="28" s="1"/>
  <c r="E99" i="28"/>
  <c r="D99" i="28"/>
  <c r="D92" i="28" s="1"/>
  <c r="F98" i="28"/>
  <c r="F99" i="28" s="1"/>
  <c r="F92" i="28" s="1"/>
  <c r="C98" i="28"/>
  <c r="C99" i="28" s="1"/>
  <c r="C92" i="28" s="1"/>
  <c r="G97" i="28"/>
  <c r="G96" i="28"/>
  <c r="G95" i="28"/>
  <c r="F90" i="28"/>
  <c r="E90" i="28"/>
  <c r="D90" i="28"/>
  <c r="C90" i="28"/>
  <c r="C61" i="28" s="1"/>
  <c r="G89" i="28"/>
  <c r="G88" i="28"/>
  <c r="G87" i="28"/>
  <c r="G86" i="28"/>
  <c r="G85" i="28"/>
  <c r="G84" i="28"/>
  <c r="G83" i="28"/>
  <c r="G82" i="28"/>
  <c r="G90" i="28" s="1"/>
  <c r="F77" i="28"/>
  <c r="E77" i="28"/>
  <c r="D77" i="28"/>
  <c r="D175" i="28" s="1"/>
  <c r="C77" i="28"/>
  <c r="G76" i="28"/>
  <c r="G75" i="28"/>
  <c r="G74" i="28"/>
  <c r="G72" i="28"/>
  <c r="G71" i="28"/>
  <c r="G77" i="28" s="1"/>
  <c r="F66" i="28"/>
  <c r="F61" i="28" s="1"/>
  <c r="E66" i="28"/>
  <c r="D66" i="28"/>
  <c r="C66" i="28"/>
  <c r="G65" i="28"/>
  <c r="G64" i="28"/>
  <c r="G66" i="28" s="1"/>
  <c r="E61" i="28"/>
  <c r="D61" i="28"/>
  <c r="F59" i="28"/>
  <c r="E59" i="28"/>
  <c r="D59" i="28"/>
  <c r="C59" i="28"/>
  <c r="G58" i="28"/>
  <c r="G57" i="28"/>
  <c r="G56" i="28"/>
  <c r="G55" i="28"/>
  <c r="G53" i="28"/>
  <c r="G52" i="28"/>
  <c r="G51" i="28"/>
  <c r="G50" i="28"/>
  <c r="G59" i="28" s="1"/>
  <c r="F45" i="28"/>
  <c r="F38" i="28" s="1"/>
  <c r="E45" i="28"/>
  <c r="D45" i="28"/>
  <c r="C45" i="28"/>
  <c r="G43" i="28"/>
  <c r="G42" i="28"/>
  <c r="G41" i="28"/>
  <c r="G45" i="28" s="1"/>
  <c r="E38" i="28"/>
  <c r="D38" i="28"/>
  <c r="C38" i="28"/>
  <c r="F36" i="28"/>
  <c r="F19" i="28" s="1"/>
  <c r="E36" i="28"/>
  <c r="D36" i="28"/>
  <c r="C36" i="28"/>
  <c r="G35" i="28"/>
  <c r="G34" i="28"/>
  <c r="G36" i="28" s="1"/>
  <c r="F29" i="28"/>
  <c r="E29" i="28"/>
  <c r="E19" i="28" s="1"/>
  <c r="D29" i="28"/>
  <c r="C29" i="28"/>
  <c r="G28" i="28"/>
  <c r="G27" i="28"/>
  <c r="G26" i="28"/>
  <c r="G25" i="28"/>
  <c r="G24" i="28"/>
  <c r="G23" i="28"/>
  <c r="G22" i="28"/>
  <c r="G29" i="28" s="1"/>
  <c r="D19" i="28"/>
  <c r="C19" i="28"/>
  <c r="F17" i="28"/>
  <c r="E17" i="28"/>
  <c r="D17" i="28"/>
  <c r="C17" i="28"/>
  <c r="G16" i="28"/>
  <c r="G15" i="28"/>
  <c r="G14" i="28"/>
  <c r="G17" i="28" s="1"/>
  <c r="F9" i="28"/>
  <c r="F175" i="28" s="1"/>
  <c r="E9" i="28"/>
  <c r="E175" i="28" s="1"/>
  <c r="D9" i="28"/>
  <c r="C9" i="28"/>
  <c r="C175" i="28" s="1"/>
  <c r="G8" i="28"/>
  <c r="G7" i="28"/>
  <c r="G6" i="28"/>
  <c r="G9" i="28" s="1"/>
  <c r="D3" i="28"/>
  <c r="C3" i="28"/>
  <c r="G99" i="28" l="1"/>
  <c r="E3" i="28"/>
  <c r="F3" i="28"/>
  <c r="G98" i="28"/>
  <c r="G152" i="28"/>
  <c r="G157" i="28" s="1"/>
  <c r="G175" i="28" l="1"/>
  <c r="F183" i="26"/>
  <c r="C183" i="26"/>
  <c r="F174" i="26"/>
  <c r="F159" i="26" s="1"/>
  <c r="E174" i="26"/>
  <c r="D174" i="26"/>
  <c r="C174" i="26"/>
  <c r="G173" i="26"/>
  <c r="G172" i="26"/>
  <c r="G174" i="26" s="1"/>
  <c r="F167" i="26"/>
  <c r="E167" i="26"/>
  <c r="D167" i="26"/>
  <c r="C167" i="26"/>
  <c r="G166" i="26"/>
  <c r="G165" i="26"/>
  <c r="G164" i="26"/>
  <c r="G163" i="26"/>
  <c r="G167" i="26" s="1"/>
  <c r="E159" i="26"/>
  <c r="D159" i="26"/>
  <c r="C159" i="26"/>
  <c r="F157" i="26"/>
  <c r="F146" i="26" s="1"/>
  <c r="E157" i="26"/>
  <c r="D157" i="26"/>
  <c r="G156" i="26"/>
  <c r="G155" i="26"/>
  <c r="G154" i="26"/>
  <c r="G153" i="26"/>
  <c r="G152" i="26"/>
  <c r="F152" i="26"/>
  <c r="C152" i="26"/>
  <c r="C157" i="26" s="1"/>
  <c r="C146" i="26" s="1"/>
  <c r="G151" i="26"/>
  <c r="G150" i="26"/>
  <c r="G149" i="26"/>
  <c r="G157" i="26" s="1"/>
  <c r="E146" i="26"/>
  <c r="D146" i="26"/>
  <c r="F144" i="26"/>
  <c r="E144" i="26"/>
  <c r="E127" i="26" s="1"/>
  <c r="D144" i="26"/>
  <c r="G143" i="26"/>
  <c r="G142" i="26"/>
  <c r="E141" i="26"/>
  <c r="D141" i="26"/>
  <c r="C141" i="26"/>
  <c r="G141" i="26" s="1"/>
  <c r="G144" i="26" s="1"/>
  <c r="F136" i="26"/>
  <c r="E136" i="26"/>
  <c r="D136" i="26"/>
  <c r="D127" i="26" s="1"/>
  <c r="C136" i="26"/>
  <c r="G135" i="26"/>
  <c r="G134" i="26"/>
  <c r="G133" i="26"/>
  <c r="G132" i="26"/>
  <c r="G131" i="26"/>
  <c r="G130" i="26"/>
  <c r="G136" i="26" s="1"/>
  <c r="F127" i="26"/>
  <c r="F125" i="26"/>
  <c r="E125" i="26"/>
  <c r="D125" i="26"/>
  <c r="C125" i="26"/>
  <c r="G124" i="26"/>
  <c r="G123" i="26"/>
  <c r="G122" i="26"/>
  <c r="G121" i="26"/>
  <c r="G125" i="26" s="1"/>
  <c r="G120" i="26"/>
  <c r="G119" i="26"/>
  <c r="G118" i="26"/>
  <c r="G113" i="26"/>
  <c r="F113" i="26"/>
  <c r="E113" i="26"/>
  <c r="D113" i="26"/>
  <c r="C113" i="26"/>
  <c r="G112" i="26"/>
  <c r="G111" i="26"/>
  <c r="F106" i="26"/>
  <c r="E106" i="26"/>
  <c r="D106" i="26"/>
  <c r="C106" i="26"/>
  <c r="G105" i="26"/>
  <c r="G104" i="26"/>
  <c r="G106" i="26" s="1"/>
  <c r="E99" i="26"/>
  <c r="E92" i="26" s="1"/>
  <c r="D99" i="26"/>
  <c r="F98" i="26"/>
  <c r="F99" i="26" s="1"/>
  <c r="F92" i="26" s="1"/>
  <c r="C98" i="26"/>
  <c r="C99" i="26" s="1"/>
  <c r="C92" i="26" s="1"/>
  <c r="G97" i="26"/>
  <c r="G96" i="26"/>
  <c r="G95" i="26"/>
  <c r="D92" i="26"/>
  <c r="F90" i="26"/>
  <c r="E90" i="26"/>
  <c r="D90" i="26"/>
  <c r="D61" i="26" s="1"/>
  <c r="C90" i="26"/>
  <c r="G89" i="26"/>
  <c r="G88" i="26"/>
  <c r="G87" i="26"/>
  <c r="G86" i="26"/>
  <c r="G85" i="26"/>
  <c r="G84" i="26"/>
  <c r="G83" i="26"/>
  <c r="G82" i="26"/>
  <c r="G90" i="26" s="1"/>
  <c r="F77" i="26"/>
  <c r="E77" i="26"/>
  <c r="D77" i="26"/>
  <c r="C77" i="26"/>
  <c r="G76" i="26"/>
  <c r="G75" i="26"/>
  <c r="G74" i="26"/>
  <c r="G72" i="26"/>
  <c r="G71" i="26"/>
  <c r="G77" i="26" s="1"/>
  <c r="G66" i="26"/>
  <c r="F66" i="26"/>
  <c r="E66" i="26"/>
  <c r="D66" i="26"/>
  <c r="C66" i="26"/>
  <c r="C61" i="26" s="1"/>
  <c r="G65" i="26"/>
  <c r="G64" i="26"/>
  <c r="F61" i="26"/>
  <c r="E61" i="26"/>
  <c r="F59" i="26"/>
  <c r="E59" i="26"/>
  <c r="D59" i="26"/>
  <c r="C59" i="26"/>
  <c r="G58" i="26"/>
  <c r="G57" i="26"/>
  <c r="G56" i="26"/>
  <c r="G55" i="26"/>
  <c r="G53" i="26"/>
  <c r="G52" i="26"/>
  <c r="G51" i="26"/>
  <c r="G50" i="26"/>
  <c r="G59" i="26" s="1"/>
  <c r="G45" i="26"/>
  <c r="F45" i="26"/>
  <c r="E45" i="26"/>
  <c r="D45" i="26"/>
  <c r="C45" i="26"/>
  <c r="C38" i="26" s="1"/>
  <c r="G43" i="26"/>
  <c r="G42" i="26"/>
  <c r="G41" i="26"/>
  <c r="F38" i="26"/>
  <c r="E38" i="26"/>
  <c r="D38" i="26"/>
  <c r="G36" i="26"/>
  <c r="F36" i="26"/>
  <c r="E36" i="26"/>
  <c r="D36" i="26"/>
  <c r="C36" i="26"/>
  <c r="C19" i="26" s="1"/>
  <c r="G35" i="26"/>
  <c r="G34" i="26"/>
  <c r="F29" i="26"/>
  <c r="F19" i="26" s="1"/>
  <c r="E29" i="26"/>
  <c r="D29" i="26"/>
  <c r="C29" i="26"/>
  <c r="G28" i="26"/>
  <c r="G27" i="26"/>
  <c r="G26" i="26"/>
  <c r="G25" i="26"/>
  <c r="G24" i="26"/>
  <c r="G23" i="26"/>
  <c r="G22" i="26"/>
  <c r="G29" i="26" s="1"/>
  <c r="E19" i="26"/>
  <c r="D19" i="26"/>
  <c r="F17" i="26"/>
  <c r="E17" i="26"/>
  <c r="D17" i="26"/>
  <c r="C17" i="26"/>
  <c r="G16" i="26"/>
  <c r="G15" i="26"/>
  <c r="G14" i="26"/>
  <c r="G17" i="26" s="1"/>
  <c r="F9" i="26"/>
  <c r="F175" i="26" s="1"/>
  <c r="E9" i="26"/>
  <c r="E175" i="26" s="1"/>
  <c r="D9" i="26"/>
  <c r="D175" i="26" s="1"/>
  <c r="C9" i="26"/>
  <c r="G8" i="26"/>
  <c r="G7" i="26"/>
  <c r="G6" i="26"/>
  <c r="G9" i="26" s="1"/>
  <c r="E3" i="26"/>
  <c r="C3" i="26"/>
  <c r="C175" i="26" l="1"/>
  <c r="C127" i="26"/>
  <c r="F3" i="26"/>
  <c r="G98" i="26"/>
  <c r="G99" i="26" s="1"/>
  <c r="G175" i="26" s="1"/>
  <c r="C144" i="26"/>
  <c r="D3" i="26"/>
  <c r="F183" i="25"/>
  <c r="C183" i="25"/>
  <c r="F174" i="25"/>
  <c r="F159" i="25" s="1"/>
  <c r="E174" i="25"/>
  <c r="D174" i="25"/>
  <c r="C174" i="25"/>
  <c r="C159" i="25" s="1"/>
  <c r="G173" i="25"/>
  <c r="G174" i="25" s="1"/>
  <c r="G172" i="25"/>
  <c r="F167" i="25"/>
  <c r="E167" i="25"/>
  <c r="D167" i="25"/>
  <c r="C167" i="25"/>
  <c r="G166" i="25"/>
  <c r="G165" i="25"/>
  <c r="G164" i="25"/>
  <c r="G163" i="25"/>
  <c r="E159" i="25"/>
  <c r="E157" i="25"/>
  <c r="D157" i="25"/>
  <c r="D146" i="25" s="1"/>
  <c r="G156" i="25"/>
  <c r="G155" i="25"/>
  <c r="G154" i="25"/>
  <c r="G153" i="25"/>
  <c r="F152" i="25"/>
  <c r="F157" i="25" s="1"/>
  <c r="F146" i="25" s="1"/>
  <c r="C152" i="25"/>
  <c r="C157" i="25" s="1"/>
  <c r="C146" i="25" s="1"/>
  <c r="G151" i="25"/>
  <c r="G150" i="25"/>
  <c r="G149" i="25"/>
  <c r="E146" i="25"/>
  <c r="F144" i="25"/>
  <c r="G143" i="25"/>
  <c r="G142" i="25"/>
  <c r="E141" i="25"/>
  <c r="E144" i="25" s="1"/>
  <c r="D141" i="25"/>
  <c r="D144" i="25" s="1"/>
  <c r="C141" i="25"/>
  <c r="G141" i="25" s="1"/>
  <c r="G144" i="25" s="1"/>
  <c r="F136" i="25"/>
  <c r="F127" i="25" s="1"/>
  <c r="E136" i="25"/>
  <c r="D136" i="25"/>
  <c r="C136" i="25"/>
  <c r="G135" i="25"/>
  <c r="G134" i="25"/>
  <c r="G133" i="25"/>
  <c r="G132" i="25"/>
  <c r="G131" i="25"/>
  <c r="G130" i="25"/>
  <c r="F125" i="25"/>
  <c r="E125" i="25"/>
  <c r="D125" i="25"/>
  <c r="C125" i="25"/>
  <c r="G124" i="25"/>
  <c r="G123" i="25"/>
  <c r="G122" i="25"/>
  <c r="G121" i="25"/>
  <c r="G120" i="25"/>
  <c r="G119" i="25"/>
  <c r="G118" i="25"/>
  <c r="F113" i="25"/>
  <c r="E113" i="25"/>
  <c r="D113" i="25"/>
  <c r="C113" i="25"/>
  <c r="G112" i="25"/>
  <c r="G111" i="25"/>
  <c r="G113" i="25" s="1"/>
  <c r="F106" i="25"/>
  <c r="E106" i="25"/>
  <c r="E92" i="25" s="1"/>
  <c r="D106" i="25"/>
  <c r="C106" i="25"/>
  <c r="G105" i="25"/>
  <c r="G104" i="25"/>
  <c r="E99" i="25"/>
  <c r="D99" i="25"/>
  <c r="C99" i="25"/>
  <c r="C92" i="25" s="1"/>
  <c r="F98" i="25"/>
  <c r="F99" i="25" s="1"/>
  <c r="F92" i="25" s="1"/>
  <c r="C98" i="25"/>
  <c r="G97" i="25"/>
  <c r="G96" i="25"/>
  <c r="G95" i="25"/>
  <c r="F90" i="25"/>
  <c r="E90" i="25"/>
  <c r="D90" i="25"/>
  <c r="C90" i="25"/>
  <c r="G89" i="25"/>
  <c r="G88" i="25"/>
  <c r="G87" i="25"/>
  <c r="G86" i="25"/>
  <c r="G85" i="25"/>
  <c r="G84" i="25"/>
  <c r="G83" i="25"/>
  <c r="G82" i="25"/>
  <c r="F77" i="25"/>
  <c r="E77" i="25"/>
  <c r="D77" i="25"/>
  <c r="D61" i="25" s="1"/>
  <c r="C77" i="25"/>
  <c r="G76" i="25"/>
  <c r="G75" i="25"/>
  <c r="G74" i="25"/>
  <c r="G72" i="25"/>
  <c r="G71" i="25"/>
  <c r="F66" i="25"/>
  <c r="E66" i="25"/>
  <c r="E61" i="25" s="1"/>
  <c r="D66" i="25"/>
  <c r="C66" i="25"/>
  <c r="G65" i="25"/>
  <c r="G64" i="25"/>
  <c r="G66" i="25" s="1"/>
  <c r="C61" i="25"/>
  <c r="F59" i="25"/>
  <c r="F38" i="25" s="1"/>
  <c r="E59" i="25"/>
  <c r="D59" i="25"/>
  <c r="C59" i="25"/>
  <c r="G58" i="25"/>
  <c r="G57" i="25"/>
  <c r="G56" i="25"/>
  <c r="G55" i="25"/>
  <c r="G53" i="25"/>
  <c r="G52" i="25"/>
  <c r="G51" i="25"/>
  <c r="G50" i="25"/>
  <c r="F45" i="25"/>
  <c r="E45" i="25"/>
  <c r="E38" i="25" s="1"/>
  <c r="D45" i="25"/>
  <c r="C45" i="25"/>
  <c r="G43" i="25"/>
  <c r="G42" i="25"/>
  <c r="G41" i="25"/>
  <c r="D38" i="25"/>
  <c r="C38" i="25"/>
  <c r="F36" i="25"/>
  <c r="E36" i="25"/>
  <c r="D36" i="25"/>
  <c r="C36" i="25"/>
  <c r="C19" i="25" s="1"/>
  <c r="G35" i="25"/>
  <c r="G34" i="25"/>
  <c r="G36" i="25" s="1"/>
  <c r="F29" i="25"/>
  <c r="F19" i="25" s="1"/>
  <c r="E29" i="25"/>
  <c r="D29" i="25"/>
  <c r="C29" i="25"/>
  <c r="G28" i="25"/>
  <c r="G27" i="25"/>
  <c r="G26" i="25"/>
  <c r="G25" i="25"/>
  <c r="G24" i="25"/>
  <c r="G23" i="25"/>
  <c r="G22" i="25"/>
  <c r="F17" i="25"/>
  <c r="E17" i="25"/>
  <c r="D17" i="25"/>
  <c r="C17" i="25"/>
  <c r="G16" i="25"/>
  <c r="G15" i="25"/>
  <c r="G14" i="25"/>
  <c r="F9" i="25"/>
  <c r="E9" i="25"/>
  <c r="E3" i="25" s="1"/>
  <c r="D9" i="25"/>
  <c r="C9" i="25"/>
  <c r="G8" i="25"/>
  <c r="G7" i="25"/>
  <c r="G6" i="25"/>
  <c r="C3" i="25"/>
  <c r="G154" i="23"/>
  <c r="G153" i="23"/>
  <c r="G152" i="23"/>
  <c r="F152" i="23"/>
  <c r="C152" i="23"/>
  <c r="C157" i="23" s="1"/>
  <c r="G151" i="23"/>
  <c r="G172" i="23"/>
  <c r="G84" i="23"/>
  <c r="G83" i="23"/>
  <c r="G82" i="23"/>
  <c r="G106" i="25" l="1"/>
  <c r="G125" i="25"/>
  <c r="F175" i="25"/>
  <c r="G17" i="25"/>
  <c r="E19" i="25"/>
  <c r="G59" i="25"/>
  <c r="F61" i="25"/>
  <c r="D127" i="25"/>
  <c r="C144" i="25"/>
  <c r="C127" i="25" s="1"/>
  <c r="D159" i="25"/>
  <c r="G9" i="25"/>
  <c r="G29" i="25"/>
  <c r="D19" i="25"/>
  <c r="G45" i="25"/>
  <c r="G77" i="25"/>
  <c r="G90" i="25"/>
  <c r="G98" i="25"/>
  <c r="G99" i="25" s="1"/>
  <c r="D92" i="25"/>
  <c r="G136" i="25"/>
  <c r="E127" i="25"/>
  <c r="G167" i="25"/>
  <c r="D175" i="25"/>
  <c r="E175" i="25"/>
  <c r="D3" i="25"/>
  <c r="G152" i="25"/>
  <c r="G157" i="25" s="1"/>
  <c r="F3" i="25"/>
  <c r="F98" i="23"/>
  <c r="C98" i="23"/>
  <c r="G175" i="25" l="1"/>
  <c r="C175" i="25"/>
  <c r="C17" i="23"/>
  <c r="C9" i="23"/>
  <c r="C45" i="23"/>
  <c r="F17" i="23"/>
  <c r="E17" i="23"/>
  <c r="D17" i="23"/>
  <c r="G15" i="23"/>
  <c r="G14" i="23"/>
  <c r="E141" i="23" l="1"/>
  <c r="D141" i="23"/>
  <c r="C141" i="23"/>
  <c r="G74" i="23"/>
  <c r="G134" i="23" l="1"/>
  <c r="G16" i="23" l="1"/>
  <c r="G17" i="23" s="1"/>
  <c r="G87" i="23" l="1"/>
  <c r="G166" i="23" l="1"/>
  <c r="G165" i="23"/>
  <c r="G164" i="23"/>
  <c r="G150" i="23"/>
  <c r="G123" i="23"/>
  <c r="G76" i="23"/>
  <c r="G75" i="23"/>
  <c r="G64" i="23"/>
  <c r="G57" i="23"/>
  <c r="G56" i="23"/>
  <c r="G55" i="23"/>
  <c r="G53" i="23"/>
  <c r="G52" i="23"/>
  <c r="G51" i="23"/>
  <c r="G50" i="23"/>
  <c r="C174" i="23"/>
  <c r="C167" i="23"/>
  <c r="C146" i="23"/>
  <c r="C144" i="23"/>
  <c r="C136" i="23"/>
  <c r="C125" i="23"/>
  <c r="G111" i="23"/>
  <c r="G112" i="23"/>
  <c r="F113" i="23"/>
  <c r="E113" i="23"/>
  <c r="D113" i="23"/>
  <c r="C113" i="23"/>
  <c r="C106" i="23"/>
  <c r="C99" i="23"/>
  <c r="C90" i="23"/>
  <c r="C77" i="23"/>
  <c r="C66" i="23"/>
  <c r="C59" i="23"/>
  <c r="C36" i="23"/>
  <c r="C29" i="23"/>
  <c r="C3" i="23"/>
  <c r="F157" i="23"/>
  <c r="F146" i="23" s="1"/>
  <c r="G149" i="23"/>
  <c r="G130" i="23"/>
  <c r="G72" i="23"/>
  <c r="G71" i="23"/>
  <c r="G24" i="23"/>
  <c r="G25" i="23"/>
  <c r="G23" i="23"/>
  <c r="G22" i="23"/>
  <c r="G156" i="23"/>
  <c r="G89" i="23"/>
  <c r="G88" i="23"/>
  <c r="F59" i="23"/>
  <c r="G58" i="23"/>
  <c r="E59" i="23"/>
  <c r="D59" i="23"/>
  <c r="G34" i="23"/>
  <c r="G35" i="23"/>
  <c r="D157" i="23"/>
  <c r="G122" i="23"/>
  <c r="G120" i="23"/>
  <c r="G121" i="23"/>
  <c r="G163" i="23"/>
  <c r="G133" i="23"/>
  <c r="G132" i="23"/>
  <c r="G131" i="23"/>
  <c r="G105" i="23"/>
  <c r="G104" i="23"/>
  <c r="G96" i="23"/>
  <c r="G95" i="23"/>
  <c r="G43" i="23"/>
  <c r="G26" i="23"/>
  <c r="G8" i="23"/>
  <c r="G7" i="23"/>
  <c r="G6" i="23"/>
  <c r="G142" i="23"/>
  <c r="G141" i="23"/>
  <c r="D99" i="23"/>
  <c r="E157" i="23"/>
  <c r="G97" i="23"/>
  <c r="G42" i="23"/>
  <c r="G41" i="23"/>
  <c r="G143" i="23"/>
  <c r="D144" i="23"/>
  <c r="G135" i="23"/>
  <c r="G124" i="23"/>
  <c r="G86" i="23"/>
  <c r="G85" i="23"/>
  <c r="G65" i="23"/>
  <c r="G66" i="23" s="1"/>
  <c r="G28" i="23"/>
  <c r="G27" i="23"/>
  <c r="F180" i="23"/>
  <c r="C180" i="23"/>
  <c r="F174" i="23"/>
  <c r="E174" i="23"/>
  <c r="D174" i="23"/>
  <c r="G173" i="23"/>
  <c r="F167" i="23"/>
  <c r="E167" i="23"/>
  <c r="E159" i="23" s="1"/>
  <c r="D167" i="23"/>
  <c r="G155" i="23"/>
  <c r="F144" i="23"/>
  <c r="E144" i="23"/>
  <c r="E136" i="23"/>
  <c r="D136" i="23"/>
  <c r="F136" i="23"/>
  <c r="F125" i="23"/>
  <c r="E125" i="23"/>
  <c r="D125" i="23"/>
  <c r="G119" i="23"/>
  <c r="G118" i="23"/>
  <c r="F106" i="23"/>
  <c r="E106" i="23"/>
  <c r="D106" i="23"/>
  <c r="F99" i="23"/>
  <c r="E99" i="23"/>
  <c r="G98" i="23"/>
  <c r="E90" i="23"/>
  <c r="D90" i="23"/>
  <c r="F77" i="23"/>
  <c r="E77" i="23"/>
  <c r="D77" i="23"/>
  <c r="F66" i="23"/>
  <c r="E66" i="23"/>
  <c r="D66" i="23"/>
  <c r="F45" i="23"/>
  <c r="E45" i="23"/>
  <c r="D45" i="23"/>
  <c r="F36" i="23"/>
  <c r="E36" i="23"/>
  <c r="D36" i="23"/>
  <c r="F29" i="23"/>
  <c r="E29" i="23"/>
  <c r="D29" i="23"/>
  <c r="F9" i="23"/>
  <c r="E9" i="23"/>
  <c r="E3" i="23" s="1"/>
  <c r="D9" i="23"/>
  <c r="D3" i="23" s="1"/>
  <c r="C184" i="23"/>
  <c r="D38" i="23"/>
  <c r="F90" i="23"/>
  <c r="F184" i="23"/>
  <c r="E146" i="23" l="1"/>
  <c r="E175" i="23"/>
  <c r="D146" i="23"/>
  <c r="D175" i="23"/>
  <c r="F3" i="23"/>
  <c r="F175" i="23"/>
  <c r="C175" i="23"/>
  <c r="F159" i="23"/>
  <c r="C159" i="23"/>
  <c r="F19" i="23"/>
  <c r="G113" i="23"/>
  <c r="D19" i="23"/>
  <c r="D159" i="23"/>
  <c r="E19" i="23"/>
  <c r="G106" i="23"/>
  <c r="C38" i="23"/>
  <c r="G36" i="23"/>
  <c r="G59" i="23"/>
  <c r="G136" i="23"/>
  <c r="C127" i="23"/>
  <c r="E38" i="23"/>
  <c r="G45" i="23"/>
  <c r="C19" i="23"/>
  <c r="G125" i="23"/>
  <c r="G29" i="23"/>
  <c r="D92" i="23"/>
  <c r="G157" i="23"/>
  <c r="G144" i="23"/>
  <c r="F61" i="23"/>
  <c r="G167" i="23"/>
  <c r="F127" i="23"/>
  <c r="F38" i="23"/>
  <c r="E61" i="23"/>
  <c r="D127" i="23"/>
  <c r="G9" i="23"/>
  <c r="G99" i="23"/>
  <c r="G77" i="23"/>
  <c r="D61" i="23"/>
  <c r="E127" i="23"/>
  <c r="G174" i="23"/>
  <c r="G90" i="23"/>
  <c r="E92" i="23"/>
  <c r="F92" i="23"/>
  <c r="C92" i="23"/>
  <c r="C61" i="23"/>
  <c r="G175" i="23" l="1"/>
</calcChain>
</file>

<file path=xl/sharedStrings.xml><?xml version="1.0" encoding="utf-8"?>
<sst xmlns="http://schemas.openxmlformats.org/spreadsheetml/2006/main" count="2139" uniqueCount="354">
  <si>
    <t>目標2-3</t>
    <phoneticPr fontId="2" type="noConversion"/>
  </si>
  <si>
    <t>策略2-3-1</t>
    <phoneticPr fontId="2" type="noConversion"/>
  </si>
  <si>
    <t>策略2-3-2</t>
    <phoneticPr fontId="2" type="noConversion"/>
  </si>
  <si>
    <t>策略2-3-3</t>
    <phoneticPr fontId="2" type="noConversion"/>
  </si>
  <si>
    <t>目標2-4</t>
    <phoneticPr fontId="2" type="noConversion"/>
  </si>
  <si>
    <t>策略2-4-2</t>
    <phoneticPr fontId="2" type="noConversion"/>
  </si>
  <si>
    <t>策略2-4-3</t>
    <phoneticPr fontId="2" type="noConversion"/>
  </si>
  <si>
    <t>策略2-4-4</t>
    <phoneticPr fontId="2" type="noConversion"/>
  </si>
  <si>
    <t>策略2-4-5</t>
    <phoneticPr fontId="2" type="noConversion"/>
  </si>
  <si>
    <t>願景3</t>
    <phoneticPr fontId="2" type="noConversion"/>
  </si>
  <si>
    <t>目標3-1</t>
    <phoneticPr fontId="2" type="noConversion"/>
  </si>
  <si>
    <t>策略3-1-1</t>
    <phoneticPr fontId="2" type="noConversion"/>
  </si>
  <si>
    <t>策略3-1-2</t>
    <phoneticPr fontId="2" type="noConversion"/>
  </si>
  <si>
    <t>願景4</t>
    <phoneticPr fontId="2" type="noConversion"/>
  </si>
  <si>
    <t>目標4-2</t>
    <phoneticPr fontId="2" type="noConversion"/>
  </si>
  <si>
    <t>策略4-2-2</t>
    <phoneticPr fontId="2" type="noConversion"/>
  </si>
  <si>
    <t>策略4-2-3</t>
    <phoneticPr fontId="2" type="noConversion"/>
  </si>
  <si>
    <t>合   計</t>
    <phoneticPr fontId="2" type="noConversion"/>
  </si>
  <si>
    <t xml:space="preserve">           承辦人：                                                                                         單位主管：</t>
    <phoneticPr fontId="2" type="noConversion"/>
  </si>
  <si>
    <t>參加人數</t>
    <phoneticPr fontId="2" type="noConversion"/>
  </si>
  <si>
    <t>註解</t>
    <phoneticPr fontId="2" type="noConversion"/>
  </si>
  <si>
    <t>願景1</t>
    <phoneticPr fontId="2" type="noConversion"/>
  </si>
  <si>
    <t>目標1-1</t>
    <phoneticPr fontId="2" type="noConversion"/>
  </si>
  <si>
    <t>策略1-1-1</t>
    <phoneticPr fontId="2" type="noConversion"/>
  </si>
  <si>
    <t>工作項目</t>
    <phoneticPr fontId="2" type="noConversion"/>
  </si>
  <si>
    <t>經費概算
學校配合款支應</t>
    <phoneticPr fontId="2" type="noConversion"/>
  </si>
  <si>
    <t>經費概算
學校配合款支應_獎金</t>
    <phoneticPr fontId="2" type="noConversion"/>
  </si>
  <si>
    <t>經費概算
學校配合款支應_獎品</t>
    <phoneticPr fontId="2" type="noConversion"/>
  </si>
  <si>
    <t>經費概算
學生事務與輔導補助款支應</t>
    <phoneticPr fontId="2" type="noConversion"/>
  </si>
  <si>
    <t>合計</t>
    <phoneticPr fontId="2" type="noConversion"/>
  </si>
  <si>
    <t>辦理事項</t>
    <phoneticPr fontId="2" type="noConversion"/>
  </si>
  <si>
    <t>小計</t>
    <phoneticPr fontId="2" type="noConversion"/>
  </si>
  <si>
    <t>願景2</t>
    <phoneticPr fontId="2" type="noConversion"/>
  </si>
  <si>
    <t>目標2-1</t>
    <phoneticPr fontId="2" type="noConversion"/>
  </si>
  <si>
    <t>策略2-1-1</t>
    <phoneticPr fontId="2" type="noConversion"/>
  </si>
  <si>
    <t>學校配合款</t>
    <phoneticPr fontId="2" type="noConversion"/>
  </si>
  <si>
    <t>學校配合款_獎金</t>
    <phoneticPr fontId="2" type="noConversion"/>
  </si>
  <si>
    <t>學校配合款_獎品</t>
    <phoneticPr fontId="2" type="noConversion"/>
  </si>
  <si>
    <t>補助款</t>
    <phoneticPr fontId="2" type="noConversion"/>
  </si>
  <si>
    <t>目標2-2</t>
    <phoneticPr fontId="2" type="noConversion"/>
  </si>
  <si>
    <t>策略2-2-2</t>
    <phoneticPr fontId="2" type="noConversion"/>
  </si>
  <si>
    <t>策略2-2-1</t>
    <phoneticPr fontId="2" type="noConversion"/>
  </si>
  <si>
    <t>策略2-1-2</t>
    <phoneticPr fontId="2" type="noConversion"/>
  </si>
  <si>
    <t>編號</t>
    <phoneticPr fontId="2" type="noConversion"/>
  </si>
  <si>
    <t>1.交通安全巡查暨教育輔導措施(生)</t>
    <phoneticPr fontId="2" type="noConversion"/>
  </si>
  <si>
    <t>3.學生緊急應變訓練(生)</t>
    <phoneticPr fontId="2" type="noConversion"/>
  </si>
  <si>
    <t>4.防火防災演訓(生)</t>
    <phoneticPr fontId="2" type="noConversion"/>
  </si>
  <si>
    <t>1.院系導師座談會(生)</t>
    <phoneticPr fontId="2" type="noConversion"/>
  </si>
  <si>
    <t>2.提升導師功能鼓勵措施(生)</t>
    <phoneticPr fontId="2" type="noConversion"/>
  </si>
  <si>
    <t>3.提升導師輔導學生知能(生)</t>
    <phoneticPr fontId="2" type="noConversion"/>
  </si>
  <si>
    <t>1.提升學務專業知能(生)</t>
    <phoneticPr fontId="2" type="noConversion"/>
  </si>
  <si>
    <t>1.職涯密碼解析(職)</t>
    <phoneticPr fontId="2" type="noConversion"/>
  </si>
  <si>
    <t>3.社團學生急救訓練或其他緊急事件應變訓練施(課)</t>
    <phoneticPr fontId="2" type="noConversion"/>
  </si>
  <si>
    <t>目標3-2</t>
    <phoneticPr fontId="2" type="noConversion"/>
  </si>
  <si>
    <t>策略3-2-1</t>
    <phoneticPr fontId="2" type="noConversion"/>
  </si>
  <si>
    <t>教育部</t>
    <phoneticPr fontId="2" type="noConversion"/>
  </si>
  <si>
    <t>蘭陽校園180人。</t>
  </si>
  <si>
    <t>4.健康促進檢查活動(蘭陽)</t>
    <phoneticPr fontId="2" type="noConversion"/>
  </si>
  <si>
    <t>蘭陽校園680人。</t>
    <phoneticPr fontId="2" type="noConversion"/>
  </si>
  <si>
    <t>蘭陽校園全體學生及東部地區中小學約1,000人。</t>
  </si>
  <si>
    <t>學務人員約40人。</t>
    <phoneticPr fontId="2" type="noConversion"/>
  </si>
  <si>
    <t>全校學生。</t>
    <phoneticPr fontId="2" type="noConversion"/>
  </si>
  <si>
    <t>1.辦理社團評鑑觀摩與交流活動(課)</t>
    <phoneticPr fontId="2" type="noConversion"/>
  </si>
  <si>
    <t>6.宿舍環境與安全管理(住)</t>
    <phoneticPr fontId="2" type="noConversion"/>
  </si>
  <si>
    <t>住宿新生及家長約1,300人。</t>
    <phoneticPr fontId="2" type="noConversion"/>
  </si>
  <si>
    <t>樓長及各寢室代表約500人。</t>
    <phoneticPr fontId="2" type="noConversion"/>
  </si>
  <si>
    <t>住宿生約80人。</t>
    <phoneticPr fontId="2" type="noConversion"/>
  </si>
  <si>
    <t>工讀生、義工及助理輔導員，約80人。</t>
    <phoneticPr fontId="2" type="noConversion"/>
  </si>
  <si>
    <t>1.實施新生定向輔導，體認生活方式與環境(住)</t>
    <phoneticPr fontId="2" type="noConversion"/>
  </si>
  <si>
    <t>1.健康促進宣導活動(衛)</t>
    <phoneticPr fontId="2" type="noConversion"/>
  </si>
  <si>
    <t>2.衛生保健宣導活動(衛)</t>
    <phoneticPr fontId="2" type="noConversion"/>
  </si>
  <si>
    <t>為加強同仁學輔知能，特安排到外校進行標竿學習，透過彼此參訪交流，增進双方學務夥伴對輔導工作的效能。預算2萬5,000元(含遊覽車車資、膳費、雜費等)。</t>
    <phoneticPr fontId="2" type="noConversion"/>
  </si>
  <si>
    <t>8.辦理促進多元交流與資源共享社團活動(蘭陽)</t>
    <phoneticPr fontId="2" type="noConversion"/>
  </si>
  <si>
    <t>蘭陽校園680人。</t>
    <phoneticPr fontId="2" type="noConversion"/>
  </si>
  <si>
    <t>1.全校師生約計服務35人次
2.全校師生約計服務2200人次</t>
    <phoneticPr fontId="2" type="noConversion"/>
  </si>
  <si>
    <t>1.全校校外賃居生約發放2,000份
2.全校校外賃居生每學期約訪視2,200人次</t>
    <phoneticPr fontId="2" type="noConversion"/>
  </si>
  <si>
    <t>1.全校師生約300人
2.全校大一各班安全股長約計100人
3.大一新生約6,000人</t>
    <phoneticPr fontId="2" type="noConversion"/>
  </si>
  <si>
    <t>1.校安知能宣導與訓練：舞臺及音響以配合款支應
2.校安研習系列活動2：燈光及音響以配合款支應</t>
    <phoneticPr fontId="2" type="noConversion"/>
  </si>
  <si>
    <t>交通安全宣導措施活動：舞臺及音響以配合款支應</t>
    <phoneticPr fontId="2" type="noConversion"/>
  </si>
  <si>
    <t>獎金、獎品限以配合款支應</t>
    <phoneticPr fontId="2" type="noConversion"/>
  </si>
  <si>
    <t>1.健康生活宣導活動(生)</t>
    <phoneticPr fontId="2" type="noConversion"/>
  </si>
  <si>
    <t>4.建立師生溝通管道(生)</t>
    <phoneticPr fontId="2" type="noConversion"/>
  </si>
  <si>
    <t>2.文化陶冶，藝文欣賞(生)</t>
    <phoneticPr fontId="2" type="noConversion"/>
  </si>
  <si>
    <t>獎金、獎品限以配合款支應</t>
    <phoneticPr fontId="2" type="noConversion"/>
  </si>
  <si>
    <t>2.辦理標竿學習增進學輔知能(本)</t>
    <phoneticPr fontId="2" type="noConversion"/>
  </si>
  <si>
    <t>7.補助學生宿舍自治團體辦理促進同儕與人群關係及培養學生自治自律素養活動(蘭陽)</t>
    <phoneticPr fontId="2" type="noConversion"/>
  </si>
  <si>
    <t>1.建立社團領導理念與核心價值(課)</t>
    <phoneticPr fontId="2" type="noConversion"/>
  </si>
  <si>
    <t>2.推動社團特色活動(課)</t>
    <phoneticPr fontId="2" type="noConversion"/>
  </si>
  <si>
    <t>3.提升社團經營品質(課)</t>
    <phoneticPr fontId="2" type="noConversion"/>
  </si>
  <si>
    <t>5.社團學生社辦防火防災演練或其他緊急事件應變訓練施(課)</t>
    <phoneticPr fontId="2" type="noConversion"/>
  </si>
  <si>
    <t>1.體能健康推廣活動(課)</t>
    <phoneticPr fontId="2" type="noConversion"/>
  </si>
  <si>
    <t>2.社團資源共享與交流互動合作之活動(課)</t>
    <phoneticPr fontId="2" type="noConversion"/>
  </si>
  <si>
    <t>3.推動生命教育與心靈成長相關系列活動(課)</t>
    <phoneticPr fontId="2" type="noConversion"/>
  </si>
  <si>
    <t>1.辦理創意活動，培養學生創新能力(課)</t>
    <phoneticPr fontId="2" type="noConversion"/>
  </si>
  <si>
    <t>2.社團發行刊物與電子化紀錄(課)</t>
    <phoneticPr fontId="2" type="noConversion"/>
  </si>
  <si>
    <t>2.建立學生民主法治知能(課)</t>
    <phoneticPr fontId="2" type="noConversion"/>
  </si>
  <si>
    <t>3.暢通溝通管道(課)</t>
    <phoneticPr fontId="2" type="noConversion"/>
  </si>
  <si>
    <t>4.社團辦理多元文化活動(課)</t>
    <phoneticPr fontId="2" type="noConversion"/>
  </si>
  <si>
    <t>因服務隊隊伍數逐年增加，擬提高申請經費，以符需求。</t>
    <phoneticPr fontId="2" type="noConversion"/>
  </si>
  <si>
    <t>1.學生約1,500人(本)。
2.學生約3,500人。(課)</t>
    <phoneticPr fontId="2" type="noConversion"/>
  </si>
  <si>
    <t>1.辦理藝文活動，培養人文素養(課)</t>
    <phoneticPr fontId="2" type="noConversion"/>
  </si>
  <si>
    <t>2.社團成果展現(課)</t>
    <phoneticPr fontId="2" type="noConversion"/>
  </si>
  <si>
    <t>社團負責人計230人。</t>
    <phoneticPr fontId="2" type="noConversion"/>
  </si>
  <si>
    <t>師生約3,000人。</t>
    <phoneticPr fontId="2" type="noConversion"/>
  </si>
  <si>
    <t>社團幹部計200人。</t>
    <phoneticPr fontId="2" type="noConversion"/>
  </si>
  <si>
    <t>學生約4,000人。</t>
    <phoneticPr fontId="2" type="noConversion"/>
  </si>
  <si>
    <t>學生及社團幹部計2,000人。</t>
    <phoneticPr fontId="2" type="noConversion"/>
  </si>
  <si>
    <t>學生約500人。</t>
    <phoneticPr fontId="2" type="noConversion"/>
  </si>
  <si>
    <t>學生約3,000人次。</t>
    <phoneticPr fontId="2" type="noConversion"/>
  </si>
  <si>
    <t>學生約5,000人。</t>
    <phoneticPr fontId="2" type="noConversion"/>
  </si>
  <si>
    <t>學生約2,000人。</t>
    <phoneticPr fontId="2" type="noConversion"/>
  </si>
  <si>
    <t>學生約4,200人次。</t>
    <phoneticPr fontId="2" type="noConversion"/>
  </si>
  <si>
    <t>學生約1,500人次。</t>
    <phoneticPr fontId="9" type="noConversion"/>
  </si>
  <si>
    <t>骨密度檢測師生約400人次;血液檢測活動限大二以上學生約80人。</t>
    <phoneticPr fontId="2" type="noConversion"/>
  </si>
  <si>
    <t>教育部106年度經費</t>
    <phoneticPr fontId="2" type="noConversion"/>
  </si>
  <si>
    <r>
      <t>單項研習或活動</t>
    </r>
    <r>
      <rPr>
        <sz val="12"/>
        <color rgb="FFFF0000"/>
        <rFont val="新細明體"/>
        <family val="1"/>
        <charset val="136"/>
      </rPr>
      <t>不超過該目標補助款</t>
    </r>
    <r>
      <rPr>
        <sz val="12"/>
        <rFont val="新細明體"/>
        <family val="1"/>
        <charset val="136"/>
      </rPr>
      <t>50%</t>
    </r>
    <phoneticPr fontId="2" type="noConversion"/>
  </si>
  <si>
    <r>
      <t>單項研習或活動</t>
    </r>
    <r>
      <rPr>
        <sz val="12"/>
        <color rgb="FFFF0000"/>
        <rFont val="新細明體"/>
        <family val="1"/>
        <charset val="136"/>
      </rPr>
      <t>經費總額不超過補助款總額</t>
    </r>
    <r>
      <rPr>
        <sz val="12"/>
        <rFont val="新細明體"/>
        <family val="1"/>
        <charset val="136"/>
      </rPr>
      <t>15%</t>
    </r>
    <phoneticPr fontId="2" type="noConversion"/>
  </si>
  <si>
    <r>
      <t>工作項目</t>
    </r>
    <r>
      <rPr>
        <sz val="12"/>
        <color rgb="FFFF0000"/>
        <rFont val="新細明體"/>
        <family val="1"/>
        <charset val="136"/>
      </rPr>
      <t>不超過該目標</t>
    </r>
    <r>
      <rPr>
        <sz val="12"/>
        <rFont val="新細明體"/>
        <family val="1"/>
        <charset val="136"/>
      </rPr>
      <t>50%</t>
    </r>
    <phoneticPr fontId="2" type="noConversion"/>
  </si>
  <si>
    <r>
      <t>工作目標</t>
    </r>
    <r>
      <rPr>
        <sz val="12"/>
        <color rgb="FFFF0000"/>
        <rFont val="新細明體"/>
        <family val="1"/>
        <charset val="136"/>
      </rPr>
      <t>不超過補助款</t>
    </r>
    <r>
      <rPr>
        <sz val="12"/>
        <rFont val="新細明體"/>
        <family val="1"/>
        <charset val="136"/>
      </rPr>
      <t>20%</t>
    </r>
    <phoneticPr fontId="2" type="noConversion"/>
  </si>
  <si>
    <t>全校學生預計216人。</t>
    <phoneticPr fontId="2" type="noConversion"/>
  </si>
  <si>
    <t>2.求職履歷健診(職)</t>
    <phoneticPr fontId="2" type="noConversion"/>
  </si>
  <si>
    <t>全校學生預計48人。</t>
    <phoneticPr fontId="2" type="noConversion"/>
  </si>
  <si>
    <t>3.求職模擬面試(職)</t>
    <phoneticPr fontId="2" type="noConversion"/>
  </si>
  <si>
    <t>全校學生預計36人。</t>
    <phoneticPr fontId="2" type="noConversion"/>
  </si>
  <si>
    <t>4.職涯諮詢探索(職)</t>
    <phoneticPr fontId="2" type="noConversion"/>
  </si>
  <si>
    <t>全校學生預計72人。</t>
    <phoneticPr fontId="2" type="noConversion"/>
  </si>
  <si>
    <t>5.校園徵才活動(職)</t>
    <phoneticPr fontId="2" type="noConversion"/>
  </si>
  <si>
    <t>全校學生預計3000人。</t>
    <phoneticPr fontId="2" type="noConversion"/>
  </si>
  <si>
    <t>辦理職涯適性測驗，協助應屆畢業或在校學生能夠更清楚地掌握自己的優勢與職涯的發展方向，開發自己的潛能，創造出真正屬於自己的成功職涯。
1.CPAS職涯適性測驗卷： 250元×265份=66,250元。
2.解析師資：1,600元×3小時×4場=19,200元。</t>
    <phoneticPr fontId="2" type="noConversion"/>
  </si>
  <si>
    <t>透過專業指導，配合求職需求，找出履歷的優劣勢，提供求職者最佳建議與改善方式，完整呈現專長與經歷，進而獲得理想工作機會。
1.履歷健診：1,600元×6人次×8天=76,800元。
2.雇主補充保費：76,800元×1.91%=1,467元。</t>
    <phoneticPr fontId="2" type="noConversion"/>
  </si>
  <si>
    <t>邀請業界有豐富經驗的人資顧問和同學進行模擬面試，針對個人做全面的剖析及建議，為學生解除困惑，適應面試現場。
1.模擬面試：1,600元×6人次×6天=57,600元。
2.雇主補充保費：57,600元×1.91%=1,100元。</t>
    <phoneticPr fontId="2" type="noConversion"/>
  </si>
  <si>
    <t>聘請專業職涯諮商人員，將學生相關資料彙整後提供諮商師參閱，經面談得知目前遭遇之問題及困境、職涯準備、選擇及適應…上所面臨之相關問題，建議如何去解決及面對。
1.職涯諮詢：1,600元×6人次×12天=115,200元。
2.雇主補充保費：57,600元×1.91%=2,200元。 
3.雜支(職涯諮詢老師中餐費、文具)：2,183元。</t>
    <phoneticPr fontId="2" type="noConversion"/>
  </si>
  <si>
    <t>提供應屆畢業同學與求才廠商直接溝通，使同學在校時即可瞭解企業狀況與就業市場，增加就業機會。
1.校園徵才博覽會會場布置費用：3,000元×50個攤位=150,000元。
2.校園徵才博覽會餐費：80元×2人×50個攤位=8,000元。</t>
    <phoneticPr fontId="2" type="noConversion"/>
  </si>
  <si>
    <t>辦理新生暨新生家長宿舍參訪活動，讓新生及家長認識宿舍環境。活動費用包含膳費、海報印刷及杯水等費用。</t>
    <phoneticPr fontId="2" type="noConversion"/>
  </si>
  <si>
    <t>7.學生宿舍防火防災演練(住)</t>
    <phoneticPr fontId="2" type="noConversion"/>
  </si>
  <si>
    <t>辦理松濤館、淡江學園宿舍消防安全逃生演練，經費包含膳費、簡易包紮耗材及逃生安全宣導海報印刷等費用。</t>
    <phoneticPr fontId="2" type="noConversion"/>
  </si>
  <si>
    <t>2.性別平等相關議題宣導(住)</t>
    <phoneticPr fontId="2" type="noConversion"/>
  </si>
  <si>
    <t>邀請專業講師講授，議題包含性騷擾、身體自主權、感情/情緒管理及多元性別等，讓性別平等教育在學生宿舍紮根落實。經費需求含講座鐘點費、膳費及海報等費用。</t>
    <phoneticPr fontId="2" type="noConversion"/>
  </si>
  <si>
    <t>設置聯合服務台，製訂標準作業手冊，由優秀工讀生輪值服務台協助處理住宿生、訪客、貨物收發等事項。為提升服務品質，辦理工讀生培訓活動，淘汰不適任工讀生，建立正確的服務態度，俾住輔各項工作順利推動。於學期初辦理工讀講習與訓練，期末舉辦全體工作人員檢討會，期中辦理宿舍幹部特定主題訓練，共5場次，經費預估約2萬8,000元(含講座鐘點費、膳費及雜費等)。</t>
    <phoneticPr fontId="2" type="noConversion"/>
  </si>
  <si>
    <t>透過宿治會的籌劃 ，編組二至三人為一組，準備創意道具(文宣品)或交流方式至各寢室與住宿生互動關懷，除了解住宿生的適應狀況外，亦傳達住宿生應遵守的生活規範，讓宿治會成員發揮多元功能與成效 。另結合節慶營造溫馨氣氛，辦理活動如：歐趴糖祝福、湯圓晚會、粽香活動及送舊晚會等約7場次，經費預估約7萬8,000元(含膳費及文宣印刷等)。</t>
    <phoneticPr fontId="2" type="noConversion"/>
  </si>
  <si>
    <t>輔導員及助理輔導員35人。</t>
    <phoneticPr fontId="2" type="noConversion"/>
  </si>
  <si>
    <t>辦理租屋博覽會、房東座談等活動，宣導住宿相關訊息，經費預算約5萬元(含海報及印刷及宣傳品等費用)。</t>
    <phoneticPr fontId="2" type="noConversion"/>
  </si>
  <si>
    <t>6.強化住宿生溝通管道(住)</t>
    <phoneticPr fontId="2" type="noConversion"/>
  </si>
  <si>
    <t>3.培養住宿生生活自律與良好品德態度(住)</t>
    <phoneticPr fontId="2" type="noConversion"/>
  </si>
  <si>
    <t>蘭陽校園150人。</t>
    <phoneticPr fontId="2" type="noConversion"/>
  </si>
  <si>
    <t>蘭陽校園800人。</t>
    <phoneticPr fontId="2" type="noConversion"/>
  </si>
  <si>
    <t>2.新生定向輔導，認識生活方式與環境(蘭陽)</t>
    <phoneticPr fontId="2" type="noConversion"/>
  </si>
  <si>
    <t>蘭陽校園800人。</t>
    <phoneticPr fontId="2" type="noConversion"/>
  </si>
  <si>
    <t>1.學生校外賃居安全教育宣導：辦理全校性擴大賃居安全教育宣導活動1場次，對象為全校教職員工生，參與人次預計2,000人次，所需經費計2萬元(製作賃居訪視文宣品)。 
2.校外賃居安全教育：實施賃居安全訪視調查，實施對象為全校校外賃居學生，訪視人數約4,400人，印製訪視調查表所需印刷費及雜支等經費計2萬3,200元。</t>
    <phoneticPr fontId="2" type="noConversion"/>
  </si>
  <si>
    <t>1.無菸校園宣導活動：
(1)辦理全校性擴大動態宣導活動1場次，對象為全校教職員工生，參與人次約2,000人次；預算約3萬6,400 元(含印刷費、膳費、雜支等)。
(2)辦理反菸防治講座計4場次，對象為全校教職員工生，參與人次約500人次；預算約2萬元(含講座鐘點費等)。
(3)辦理反菸相關競賽活動1場次，並將競賽作品於校內張貼、公告宣導，對象為全校教職員工生，參與人次約600人次；預算約5,200元(競賽獎金)。
2.紫錐花運動-防制學生藥物濫用系列活動：
(1)辦理全校性擴大動態宣導活動1場次，對象為全校教職員工生，參與人次約1,000人次；預算約2萬元(含印刷費、膳費、雜支等)。
(2)辦理藥物濫用防制講座計1至2場次，對象為全校教職員工生，參與人次約200人次；預算約1萬1,600元(含講座費、印刷費、雜支等)。
(3)辦理防制藥物濫用相關競賽活動1場次，並將競賽作品於校內張貼、公告宣導，對象為全校教職員工生，參與人次約1,000人次；預算約1萬元(競賽獎金)。</t>
    <phoneticPr fontId="2" type="noConversion"/>
  </si>
  <si>
    <t>院系導師座談會：每學期以學院為單位(含蘭陽校園)計辦理7場院、系導師座談會，第1學期會議重點在頒獎表揚年度優良導師並藉由教務、學務及總務處等宣導事項，增加導師輔導學生成效。第2學期以諮商輔導組輔導學生案例專題報告，提升導師辨識須提供專業諮商學生之知能。2學期共計有各院系教師約1,080人次及一、二級主管70人次，合計約1,150人次與會，所需經費計11萬元(含膳費、雜支)。</t>
    <phoneticPr fontId="2" type="noConversion"/>
  </si>
  <si>
    <t>各學院導師、院系助理計1,150人次。</t>
    <phoneticPr fontId="2" type="noConversion"/>
  </si>
  <si>
    <t>提升導師功能鼓勵措施：每學年第2學期召開「優良導師獎勵審查委員會」遴選前一學年度特優及優良導師，獲選「特優導師」者由校長於畢業典禮公開表揚，獲選「優良導師」者由院長於院導師會議頒獎，製作中英文雙語獎狀所需經費計3,500元。</t>
    <phoneticPr fontId="2" type="noConversion"/>
  </si>
  <si>
    <t>年度特優、優良導師各7位，共14位 。</t>
    <phoneticPr fontId="2" type="noConversion"/>
  </si>
  <si>
    <t>1.生活法學教育宣導(生)</t>
    <phoneticPr fontId="2" type="noConversion"/>
  </si>
  <si>
    <t>1.全校教職員生有關民刑法法律諮詢計46件。
2.全校師生每場參與人數約100人；新生家長座談會約500人。
3.全校學生計約200人次。
4.全校學生計約200人次。
5.以原住民學生為主，全校學生皆可參加，1場次預計30人次。
6.全校教職員工生計約100人參與。
7.全校學生計約500人次。</t>
    <phoneticPr fontId="2" type="noConversion"/>
  </si>
  <si>
    <t>1.全校學生約200人。
2.參與師生共計50人。
3.全校師生共計60人次。</t>
    <phoneticPr fontId="2" type="noConversion"/>
  </si>
  <si>
    <t>社區中小學交通安全宣教：分別於第1學期及第2學期到1至2所社區中小學宣導交通安全，對象為該校教職員生，參與人次預計180人次，所需經費計18,000元(含運費、保險、獎品、印刷費、膳費、雜支等)。</t>
    <phoneticPr fontId="2" type="noConversion"/>
  </si>
  <si>
    <t>學務處、軍訓室全體約160人次。</t>
    <phoneticPr fontId="2" type="noConversion"/>
  </si>
  <si>
    <t>6.辦理各項台灣節慶及境外生聯誼活動(境)</t>
    <phoneticPr fontId="2" type="noConversion"/>
  </si>
  <si>
    <t>3.境外生國家文物展(境)</t>
    <phoneticPr fontId="2" type="noConversion"/>
  </si>
  <si>
    <t>1.藉由本校境外學生聯合參展各國習俗、飲食文化、藝品服裝等、增進參觀者對各國民間風情及本校境外學生的認識。
2.藉由傳統服裝、表演活動、語言教學及互動遊戲，加強本地生與境外學生之交流，推廣藝術之風。
3.籍此活動發揮境外學生們友愛、互助團結之精神。
4.希望透過文物展能使來自不同地區的境外學生，了解彼此的生長環境和思想差異。</t>
    <phoneticPr fontId="2" type="noConversion"/>
  </si>
  <si>
    <t xml:space="preserve">1.本校校園特色文化為社團活動發展蓬勃，社團總數共計246個，為提升社團經營品質，鼓勵社團將整學年度社團經營成果展現，故編列獎金及獎品吸引學生社團參與。
2.辦理社團經營概念訓練，透過績優社團之分享以建立良好傳承觀念，使社團學習如何提升社團經營品質並落實於社團運作。
3.配合學校經營策略「實踐三環五育，培育卓越人才」，透過每學年社團靜態檔案競賽與動態成果展現，呈現社團經營與社團特色活動成果。
社團檔案競賽獎金:
特優共8名(6,000元*8名=48,000元)
優等共30名(3,000元*30名=90,000元)                                                                                                         
進步獎共12名(1,000元*12名=12,000元)
獎牌特優8個(1,500元*8個=12,000元)。
獎牌優等30個(1,200元*30個=36,000元)。 </t>
    <phoneticPr fontId="2" type="noConversion"/>
  </si>
  <si>
    <t>1.優秀青年選拔(生)(課)
(生50000、課10000)</t>
    <phoneticPr fontId="2" type="noConversion"/>
  </si>
  <si>
    <t>2.充實社團指導老師輔導效能(課)</t>
    <phoneticPr fontId="2" type="noConversion"/>
  </si>
  <si>
    <t>社團246個，約3,000人次。</t>
    <phoneticPr fontId="2" type="noConversion"/>
  </si>
  <si>
    <t>宣教學校中小學生，共至3所學校，約180人參加。</t>
    <phoneticPr fontId="2" type="noConversion"/>
  </si>
  <si>
    <t>1.社區中小學交通安全宣教(生)</t>
    <phoneticPr fontId="2" type="noConversion"/>
  </si>
  <si>
    <r>
      <t>1.</t>
    </r>
    <r>
      <rPr>
        <sz val="11"/>
        <rFont val="標楷體"/>
        <family val="4"/>
        <charset val="136"/>
      </rPr>
      <t>正向思考專案</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</si>
  <si>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藉由多元化的活動，協助學生建立正向思考，提升生活主觀幸福感，促進學生對生活的正向觀感，進而塑造正向的生活方式。預計辦理：
</t>
    </r>
    <r>
      <rPr>
        <sz val="11"/>
        <rFont val="Times New Roman"/>
        <family val="1"/>
      </rPr>
      <t>1</t>
    </r>
    <r>
      <rPr>
        <sz val="11"/>
        <rFont val="標楷體"/>
        <family val="4"/>
        <charset val="136"/>
      </rPr>
      <t>、聘請專家進行專題演講、工作坊共</t>
    </r>
    <r>
      <rPr>
        <sz val="11"/>
        <rFont val="Times New Roman"/>
        <family val="1"/>
      </rPr>
      <t>6-8</t>
    </r>
    <r>
      <rPr>
        <sz val="11"/>
        <rFont val="標楷體"/>
        <family val="4"/>
        <charset val="136"/>
      </rPr>
      <t>場，每場</t>
    </r>
    <r>
      <rPr>
        <sz val="11"/>
        <rFont val="Times New Roman"/>
        <family val="1"/>
      </rPr>
      <t>2</t>
    </r>
    <r>
      <rPr>
        <sz val="11"/>
        <rFont val="標楷體"/>
        <family val="4"/>
        <charset val="136"/>
      </rPr>
      <t xml:space="preserve">小時。
</t>
    </r>
    <r>
      <rPr>
        <sz val="11"/>
        <rFont val="Times New Roman"/>
        <family val="1"/>
      </rPr>
      <t>2</t>
    </r>
    <r>
      <rPr>
        <sz val="11"/>
        <rFont val="標楷體"/>
        <family val="4"/>
        <charset val="136"/>
      </rPr>
      <t>、於校園裡辦理</t>
    </r>
    <r>
      <rPr>
        <sz val="11"/>
        <rFont val="Times New Roman"/>
        <family val="1"/>
      </rPr>
      <t>4~5</t>
    </r>
    <r>
      <rPr>
        <sz val="11"/>
        <rFont val="標楷體"/>
        <family val="4"/>
        <charset val="136"/>
      </rPr>
      <t>天攤位活動，並針對全校進行文宣宣導，製作文宣品發放全校學生，以宣導正向思考的概念。
經費預估約需</t>
    </r>
    <r>
      <rPr>
        <sz val="11"/>
        <rFont val="Times New Roman"/>
        <family val="1"/>
      </rPr>
      <t>10</t>
    </r>
    <r>
      <rPr>
        <sz val="11"/>
        <rFont val="標楷體"/>
        <family val="4"/>
        <charset val="136"/>
      </rPr>
      <t>萬</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</si>
  <si>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500</t>
    </r>
    <r>
      <rPr>
        <sz val="11"/>
        <rFont val="標楷體"/>
        <family val="4"/>
        <charset val="136"/>
      </rPr>
      <t>人。</t>
    </r>
    <phoneticPr fontId="2" type="noConversion"/>
  </si>
  <si>
    <r>
      <t>2.</t>
    </r>
    <r>
      <rPr>
        <sz val="11"/>
        <rFont val="標楷體"/>
        <family val="4"/>
        <charset val="136"/>
      </rPr>
      <t>心理健康</t>
    </r>
    <r>
      <rPr>
        <sz val="11"/>
        <rFont val="Times New Roman"/>
        <family val="1"/>
      </rPr>
      <t>e</t>
    </r>
    <r>
      <rPr>
        <sz val="11"/>
        <rFont val="標楷體"/>
        <family val="4"/>
        <charset val="136"/>
      </rPr>
      <t>化諮詢</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</si>
  <si>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以多元宣傳管道製作海報、廁所文宣等進行推廣活動，如：
</t>
    </r>
    <r>
      <rPr>
        <sz val="11"/>
        <rFont val="Times New Roman"/>
        <family val="1"/>
      </rPr>
      <t>1</t>
    </r>
    <r>
      <rPr>
        <sz val="11"/>
        <rFont val="標楷體"/>
        <family val="4"/>
        <charset val="136"/>
      </rPr>
      <t xml:space="preserve">、利用校園電子看板、淡江大學首頁、諮商輔導組網頁、全校學生電子信箱等，推廣「心理健康操」網路諮詢信箱；
</t>
    </r>
    <r>
      <rPr>
        <sz val="11"/>
        <rFont val="Times New Roman"/>
        <family val="1"/>
      </rPr>
      <t>2</t>
    </r>
    <r>
      <rPr>
        <sz val="11"/>
        <rFont val="標楷體"/>
        <family val="4"/>
        <charset val="136"/>
      </rPr>
      <t xml:space="preserve">、辦理網路諮詢信箱之主題推廣活動，鼓勵學生認識與使用信箱；
</t>
    </r>
    <r>
      <rPr>
        <sz val="11"/>
        <rFont val="Times New Roman"/>
        <family val="1"/>
      </rPr>
      <t>3</t>
    </r>
    <r>
      <rPr>
        <sz val="11"/>
        <rFont val="標楷體"/>
        <family val="4"/>
        <charset val="136"/>
      </rPr>
      <t>、每月進行海報文宣、廁所文宣，預計共</t>
    </r>
    <r>
      <rPr>
        <sz val="11"/>
        <rFont val="Times New Roman"/>
        <family val="1"/>
      </rPr>
      <t>6</t>
    </r>
    <r>
      <rPr>
        <sz val="11"/>
        <rFont val="標楷體"/>
        <family val="4"/>
        <charset val="136"/>
      </rPr>
      <t xml:space="preserve">款宣傳；
</t>
    </r>
    <r>
      <rPr>
        <sz val="11"/>
        <rFont val="Times New Roman"/>
        <family val="1"/>
      </rPr>
      <t>4</t>
    </r>
    <r>
      <rPr>
        <sz val="11"/>
        <rFont val="標楷體"/>
        <family val="4"/>
        <charset val="136"/>
      </rPr>
      <t>、印製</t>
    </r>
    <r>
      <rPr>
        <sz val="11"/>
        <rFont val="Times New Roman"/>
        <family val="1"/>
      </rPr>
      <t>e</t>
    </r>
    <r>
      <rPr>
        <sz val="11"/>
        <rFont val="標楷體"/>
        <family val="4"/>
        <charset val="136"/>
      </rPr>
      <t>化諮詢小卡，宣導網路諮詢信箱及相關資訊，發放大一新生。
經費預估約需</t>
    </r>
    <r>
      <rPr>
        <sz val="11"/>
        <rFont val="Times New Roman"/>
        <family val="1"/>
      </rPr>
      <t>4</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</si>
  <si>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400</t>
    </r>
    <r>
      <rPr>
        <sz val="11"/>
        <rFont val="標楷體"/>
        <family val="4"/>
        <charset val="136"/>
      </rPr>
      <t>人。</t>
    </r>
    <phoneticPr fontId="2" type="noConversion"/>
  </si>
  <si>
    <r>
      <t>3.</t>
    </r>
    <r>
      <rPr>
        <sz val="11"/>
        <rFont val="標楷體"/>
        <family val="4"/>
        <charset val="136"/>
      </rPr>
      <t>網路沉迷預防教育</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</si>
  <si>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協助學生理解與辨識過度使用網路之不良影響，並且學習正確使用網路概念。達成在網路通訊軟體、社群軟體、遊戲的合理且適當之時間，並以健康休閒活動方式取代虛擬網路的時間。預計辦理：
</t>
    </r>
    <r>
      <rPr>
        <sz val="11"/>
        <rFont val="Times New Roman"/>
        <family val="1"/>
      </rPr>
      <t>1</t>
    </r>
    <r>
      <rPr>
        <sz val="11"/>
        <rFont val="標楷體"/>
        <family val="4"/>
        <charset val="136"/>
      </rPr>
      <t xml:space="preserve">、「網路沉迷預防」擺攤推廣宣導。
</t>
    </r>
    <r>
      <rPr>
        <sz val="11"/>
        <rFont val="Times New Roman"/>
        <family val="1"/>
      </rPr>
      <t>2</t>
    </r>
    <r>
      <rPr>
        <sz val="11"/>
        <rFont val="標楷體"/>
        <family val="4"/>
        <charset val="136"/>
      </rPr>
      <t>、辦理「網路沉迷預防」推廣講座</t>
    </r>
    <r>
      <rPr>
        <sz val="11"/>
        <rFont val="Times New Roman"/>
        <family val="1"/>
      </rPr>
      <t>4-8</t>
    </r>
    <r>
      <rPr>
        <sz val="11"/>
        <rFont val="標楷體"/>
        <family val="4"/>
        <charset val="136"/>
      </rPr>
      <t xml:space="preserve">場次。
</t>
    </r>
    <r>
      <rPr>
        <sz val="11"/>
        <rFont val="Times New Roman"/>
        <family val="1"/>
      </rPr>
      <t>3</t>
    </r>
    <r>
      <rPr>
        <sz val="11"/>
        <rFont val="標楷體"/>
        <family val="4"/>
        <charset val="136"/>
      </rPr>
      <t>、辦理「網路沉迷預防」探索團體或工作坊</t>
    </r>
    <r>
      <rPr>
        <sz val="11"/>
        <rFont val="Times New Roman"/>
        <family val="1"/>
      </rPr>
      <t>1-2</t>
    </r>
    <r>
      <rPr>
        <sz val="11"/>
        <rFont val="標楷體"/>
        <family val="4"/>
        <charset val="136"/>
      </rPr>
      <t xml:space="preserve">場。
</t>
    </r>
    <r>
      <rPr>
        <sz val="11"/>
        <rFont val="Times New Roman"/>
        <family val="1"/>
      </rPr>
      <t>4</t>
    </r>
    <r>
      <rPr>
        <sz val="11"/>
        <rFont val="標楷體"/>
        <family val="4"/>
        <charset val="136"/>
      </rPr>
      <t xml:space="preserve">、全校性「網路沉迷預防」正確使用網路有獎徵答活動；
</t>
    </r>
    <r>
      <rPr>
        <sz val="11"/>
        <rFont val="Times New Roman"/>
        <family val="1"/>
      </rPr>
      <t>5</t>
    </r>
    <r>
      <rPr>
        <sz val="11"/>
        <rFont val="標楷體"/>
        <family val="4"/>
        <charset val="136"/>
      </rPr>
      <t xml:space="preserve">、全校性「網路沉迷預防」文宣宣導，含海報、廁所文宣、電子看板及寄送電子信件；
</t>
    </r>
    <r>
      <rPr>
        <sz val="11"/>
        <rFont val="Times New Roman"/>
        <family val="1"/>
      </rPr>
      <t>6</t>
    </r>
    <r>
      <rPr>
        <sz val="11"/>
        <rFont val="標楷體"/>
        <family val="4"/>
        <charset val="136"/>
      </rPr>
      <t>、製作「網路沉迷預防」宣導相關文宣品隨上述活動發放；
經費預估約需</t>
    </r>
    <r>
      <rPr>
        <sz val="11"/>
        <rFont val="Times New Roman"/>
        <family val="1"/>
      </rPr>
      <t>8</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</si>
  <si>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color theme="1"/>
        <rFont val="標楷體"/>
        <family val="4"/>
        <charset val="136"/>
      </rPr>
      <t>全校師生預計</t>
    </r>
    <r>
      <rPr>
        <sz val="11"/>
        <color theme="1"/>
        <rFont val="Times New Roman"/>
        <family val="1"/>
      </rPr>
      <t>600</t>
    </r>
    <r>
      <rPr>
        <sz val="11"/>
        <color theme="1"/>
        <rFont val="標楷體"/>
        <family val="4"/>
        <charset val="136"/>
      </rPr>
      <t>人。</t>
    </r>
    <phoneticPr fontId="2" type="noConversion"/>
  </si>
  <si>
    <r>
      <t>4.</t>
    </r>
    <r>
      <rPr>
        <sz val="11"/>
        <rFont val="標楷體"/>
        <family val="4"/>
        <charset val="136"/>
      </rPr>
      <t>社區精神衛生資源整合專案</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</si>
  <si>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陪同本校心理、精神疾患、憂鬱症等學生至社區相關醫療機構診治，並與精神科醫師商討協助學生與慰問關懷等相關事宜。預估陪同約</t>
    </r>
    <r>
      <rPr>
        <sz val="11"/>
        <rFont val="Times New Roman"/>
        <family val="1"/>
      </rPr>
      <t>100</t>
    </r>
    <r>
      <rPr>
        <sz val="11"/>
        <rFont val="標楷體"/>
        <family val="4"/>
        <charset val="136"/>
      </rPr>
      <t>次及慰問關懷</t>
    </r>
    <r>
      <rPr>
        <sz val="11"/>
        <rFont val="Times New Roman"/>
        <family val="1"/>
      </rPr>
      <t>10</t>
    </r>
    <r>
      <rPr>
        <sz val="11"/>
        <rFont val="標楷體"/>
        <family val="4"/>
        <charset val="136"/>
      </rPr>
      <t>次。
經費約</t>
    </r>
    <r>
      <rPr>
        <sz val="11"/>
        <rFont val="Times New Roman"/>
        <family val="1"/>
      </rPr>
      <t>3</t>
    </r>
    <r>
      <rPr>
        <sz val="11"/>
        <rFont val="標楷體"/>
        <family val="4"/>
        <charset val="136"/>
      </rPr>
      <t>萬元</t>
    </r>
    <r>
      <rPr>
        <sz val="11"/>
        <rFont val="Times New Roman"/>
        <family val="1"/>
      </rPr>
      <t>(</t>
    </r>
    <r>
      <rPr>
        <sz val="11"/>
        <rFont val="標楷體"/>
        <family val="4"/>
        <charset val="136"/>
      </rPr>
      <t>含交通費、慰問品、印刷費等相關費用</t>
    </r>
    <r>
      <rPr>
        <sz val="11"/>
        <rFont val="Times New Roman"/>
        <family val="1"/>
      </rPr>
      <t>)</t>
    </r>
    <r>
      <rPr>
        <sz val="11"/>
        <rFont val="標楷體"/>
        <family val="4"/>
        <charset val="136"/>
      </rPr>
      <t>。</t>
    </r>
    <phoneticPr fontId="2" type="noConversion"/>
  </si>
  <si>
    <r>
      <rPr>
        <sz val="11"/>
        <rFont val="標楷體"/>
        <family val="4"/>
        <charset val="136"/>
      </rPr>
      <t>全校學生預計</t>
    </r>
    <r>
      <rPr>
        <sz val="11"/>
        <rFont val="Times New Roman"/>
        <family val="1"/>
      </rPr>
      <t>100</t>
    </r>
    <r>
      <rPr>
        <sz val="11"/>
        <rFont val="標楷體"/>
        <family val="4"/>
        <charset val="136"/>
      </rPr>
      <t>人。</t>
    </r>
    <phoneticPr fontId="2" type="noConversion"/>
  </si>
  <si>
    <r>
      <t>5.</t>
    </r>
    <r>
      <rPr>
        <sz val="11"/>
        <rFont val="標楷體"/>
        <family val="4"/>
        <charset val="136"/>
      </rPr>
      <t>自我傷害防治暨危機管理專案</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</si>
  <si>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為促進學生心理健康，透過增進學生辨識及因應壓力的能力，培養多元且有效的紓壓管道，以適時紓解學生平時所累積壓力，進而預防自傷危機的產生。預計辦理：
</t>
    </r>
    <r>
      <rPr>
        <sz val="11"/>
        <rFont val="Times New Roman"/>
        <family val="1"/>
      </rPr>
      <t>1</t>
    </r>
    <r>
      <rPr>
        <sz val="11"/>
        <rFont val="標楷體"/>
        <family val="4"/>
        <charset val="136"/>
      </rPr>
      <t>、聘請專家進行專題演講</t>
    </r>
    <r>
      <rPr>
        <sz val="11"/>
        <rFont val="Times New Roman"/>
        <family val="1"/>
      </rPr>
      <t>4-6</t>
    </r>
    <r>
      <rPr>
        <sz val="11"/>
        <rFont val="標楷體"/>
        <family val="4"/>
        <charset val="136"/>
      </rPr>
      <t xml:space="preserve">場；
</t>
    </r>
    <r>
      <rPr>
        <sz val="11"/>
        <rFont val="Times New Roman"/>
        <family val="1"/>
      </rPr>
      <t>2</t>
    </r>
    <r>
      <rPr>
        <sz val="11"/>
        <rFont val="標楷體"/>
        <family val="4"/>
        <charset val="136"/>
      </rPr>
      <t>、紓壓工作坊及活動</t>
    </r>
    <r>
      <rPr>
        <sz val="11"/>
        <rFont val="Times New Roman"/>
        <family val="1"/>
      </rPr>
      <t>2-4</t>
    </r>
    <r>
      <rPr>
        <sz val="11"/>
        <rFont val="標楷體"/>
        <family val="4"/>
        <charset val="136"/>
      </rPr>
      <t>場，每場預計</t>
    </r>
    <r>
      <rPr>
        <sz val="11"/>
        <rFont val="Times New Roman"/>
        <family val="1"/>
      </rPr>
      <t>2</t>
    </r>
    <r>
      <rPr>
        <sz val="11"/>
        <rFont val="標楷體"/>
        <family val="4"/>
        <charset val="136"/>
      </rPr>
      <t xml:space="preserve">小時；
</t>
    </r>
    <r>
      <rPr>
        <sz val="11"/>
        <rFont val="Times New Roman"/>
        <family val="1"/>
      </rPr>
      <t>3</t>
    </r>
    <r>
      <rPr>
        <sz val="11"/>
        <rFont val="標楷體"/>
        <family val="4"/>
        <charset val="136"/>
      </rPr>
      <t>、辦理相關擺攤活動</t>
    </r>
    <r>
      <rPr>
        <sz val="11"/>
        <rFont val="Times New Roman"/>
        <family val="1"/>
      </rPr>
      <t>4~5</t>
    </r>
    <r>
      <rPr>
        <sz val="11"/>
        <rFont val="標楷體"/>
        <family val="4"/>
        <charset val="136"/>
      </rPr>
      <t xml:space="preserve">天，並利用海報、電子看板、廁所文宣、電子信箱、淡江時報等多元管道針對全校性進行文宣宣導；
</t>
    </r>
    <r>
      <rPr>
        <sz val="11"/>
        <rFont val="Times New Roman"/>
        <family val="1"/>
      </rPr>
      <t>4</t>
    </r>
    <r>
      <rPr>
        <sz val="11"/>
        <rFont val="標楷體"/>
        <family val="4"/>
        <charset val="136"/>
      </rPr>
      <t>、製作文宣品發放給學生以宣導憂鬱及自我傷害防治的概念。
經費預估約需</t>
    </r>
    <r>
      <rPr>
        <sz val="11"/>
        <rFont val="Times New Roman"/>
        <family val="1"/>
      </rPr>
      <t>9</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</si>
  <si>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t>6.</t>
    </r>
    <r>
      <rPr>
        <sz val="11"/>
        <rFont val="標楷體"/>
        <family val="4"/>
        <charset val="136"/>
      </rPr>
      <t>生命教育校園宣導專案</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</si>
  <si>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協助學生找尋自己生命的意義，並尊重自己生命價值，且願意幫助他人，豐富他人生命，建立良好人際關係，學習和自己相處及和他人相處，豐富自己生命。預計辦理：
</t>
    </r>
    <r>
      <rPr>
        <sz val="11"/>
        <rFont val="Times New Roman"/>
        <family val="1"/>
      </rPr>
      <t>1</t>
    </r>
    <r>
      <rPr>
        <sz val="11"/>
        <rFont val="標楷體"/>
        <family val="4"/>
        <charset val="136"/>
      </rPr>
      <t>、專題講座</t>
    </r>
    <r>
      <rPr>
        <sz val="11"/>
        <rFont val="Times New Roman"/>
        <family val="1"/>
      </rPr>
      <t>6-8</t>
    </r>
    <r>
      <rPr>
        <sz val="11"/>
        <rFont val="標楷體"/>
        <family val="4"/>
        <charset val="136"/>
      </rPr>
      <t xml:space="preserve">場次。
</t>
    </r>
    <r>
      <rPr>
        <sz val="11"/>
        <rFont val="Times New Roman"/>
        <family val="1"/>
      </rPr>
      <t>2</t>
    </r>
    <r>
      <rPr>
        <sz val="11"/>
        <rFont val="標楷體"/>
        <family val="4"/>
        <charset val="136"/>
      </rPr>
      <t>、辦理擺攤活動</t>
    </r>
    <r>
      <rPr>
        <sz val="11"/>
        <rFont val="Times New Roman"/>
        <family val="1"/>
      </rPr>
      <t>4~5</t>
    </r>
    <r>
      <rPr>
        <sz val="11"/>
        <rFont val="標楷體"/>
        <family val="4"/>
        <charset val="136"/>
      </rPr>
      <t xml:space="preserve">天。
</t>
    </r>
    <r>
      <rPr>
        <sz val="11"/>
        <rFont val="Times New Roman"/>
        <family val="1"/>
      </rPr>
      <t>3</t>
    </r>
    <r>
      <rPr>
        <sz val="11"/>
        <rFont val="標楷體"/>
        <family val="4"/>
        <charset val="136"/>
      </rPr>
      <t xml:space="preserve">、舉辦分享會等相關活動；
</t>
    </r>
    <r>
      <rPr>
        <sz val="11"/>
        <rFont val="Times New Roman"/>
        <family val="1"/>
      </rPr>
      <t>4</t>
    </r>
    <r>
      <rPr>
        <sz val="11"/>
        <rFont val="標楷體"/>
        <family val="4"/>
        <charset val="136"/>
      </rPr>
      <t xml:space="preserve">、印製文宣品發放全校學生，並隨活動發放。
</t>
    </r>
    <r>
      <rPr>
        <sz val="11"/>
        <rFont val="Times New Roman"/>
        <family val="1"/>
      </rPr>
      <t>5</t>
    </r>
    <r>
      <rPr>
        <sz val="11"/>
        <rFont val="標楷體"/>
        <family val="4"/>
        <charset val="136"/>
      </rPr>
      <t>、籍由多元管道進行相關宣傳，如：印刷海報、廁所文宣、撰寫生命教育相關文章，寄發至全校師生。
經費預估約需</t>
    </r>
    <r>
      <rPr>
        <sz val="11"/>
        <rFont val="Times New Roman"/>
        <family val="1"/>
      </rPr>
      <t>10</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</si>
  <si>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650</t>
    </r>
    <r>
      <rPr>
        <sz val="11"/>
        <rFont val="標楷體"/>
        <family val="4"/>
        <charset val="136"/>
      </rPr>
      <t>人。</t>
    </r>
    <phoneticPr fontId="2" type="noConversion"/>
  </si>
  <si>
    <r>
      <t>7.</t>
    </r>
    <r>
      <rPr>
        <sz val="11"/>
        <rFont val="標楷體"/>
        <family val="4"/>
        <charset val="136"/>
      </rPr>
      <t>情感教育</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</si>
  <si>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全校師生預計</t>
    </r>
    <r>
      <rPr>
        <sz val="11"/>
        <rFont val="Times New Roman"/>
        <family val="1"/>
      </rPr>
      <t>680</t>
    </r>
    <r>
      <rPr>
        <sz val="11"/>
        <rFont val="標楷體"/>
        <family val="4"/>
        <charset val="136"/>
      </rPr>
      <t>人。</t>
    </r>
    <phoneticPr fontId="2" type="noConversion"/>
  </si>
  <si>
    <r>
      <t>8.</t>
    </r>
    <r>
      <rPr>
        <sz val="11"/>
        <rFont val="標楷體"/>
        <family val="4"/>
        <charset val="136"/>
      </rPr>
      <t>人際關係暨關懷專案</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</si>
  <si>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為提升學生個人對他人、個人對自我等不同程度的人際友善互動狀況，並加強人際溝通技巧。預計辦理：
</t>
    </r>
    <r>
      <rPr>
        <sz val="11"/>
        <rFont val="Times New Roman"/>
        <family val="1"/>
      </rPr>
      <t>1</t>
    </r>
    <r>
      <rPr>
        <sz val="11"/>
        <rFont val="標楷體"/>
        <family val="4"/>
        <charset val="136"/>
      </rPr>
      <t>、結合不同資源與領域，舉辦各項具有特色的相關主題之講座、工作坊、活動</t>
    </r>
    <r>
      <rPr>
        <sz val="11"/>
        <rFont val="Times New Roman"/>
        <family val="1"/>
      </rPr>
      <t>3~5</t>
    </r>
    <r>
      <rPr>
        <sz val="11"/>
        <rFont val="標楷體"/>
        <family val="4"/>
        <charset val="136"/>
      </rPr>
      <t xml:space="preserve">場，拓展多元思考人際關係之視野與知能。
</t>
    </r>
    <r>
      <rPr>
        <sz val="11"/>
        <rFont val="Times New Roman"/>
        <family val="1"/>
      </rPr>
      <t>2</t>
    </r>
    <r>
      <rPr>
        <sz val="11"/>
        <rFont val="標楷體"/>
        <family val="4"/>
        <charset val="136"/>
      </rPr>
      <t>、依據學生人際關係困擾，透過多元宣傳管道運用，進行心理衛生與輔導管道推廣，製發人際關係文宣品、海報及廁所文宣、主題文章之衛教宣導。
經費預估約需</t>
    </r>
    <r>
      <rPr>
        <sz val="11"/>
        <rFont val="Times New Roman"/>
        <family val="1"/>
      </rPr>
      <t>3</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</si>
  <si>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250</t>
    </r>
    <r>
      <rPr>
        <sz val="11"/>
        <rFont val="標楷體"/>
        <family val="4"/>
        <charset val="136"/>
      </rPr>
      <t>人。</t>
    </r>
    <phoneticPr fontId="2" type="noConversion"/>
  </si>
  <si>
    <r>
      <t>1.</t>
    </r>
    <r>
      <rPr>
        <sz val="11"/>
        <rFont val="標楷體"/>
        <family val="4"/>
        <charset val="136"/>
      </rPr>
      <t>落實性別平等教育</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</si>
  <si>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 xml:space="preserve">為提升學生性別平等意識及對多元文化之認識，並防治性騷擾、性侵害、性霸凌之發生。預計辦理：
</t>
    </r>
    <r>
      <rPr>
        <sz val="11"/>
        <rFont val="Times New Roman"/>
        <family val="1"/>
      </rPr>
      <t>1</t>
    </r>
    <r>
      <rPr>
        <sz val="11"/>
        <rFont val="標楷體"/>
        <family val="4"/>
        <charset val="136"/>
      </rPr>
      <t>、辦理性別平等教育主題講座</t>
    </r>
    <r>
      <rPr>
        <sz val="11"/>
        <rFont val="Times New Roman"/>
        <family val="1"/>
      </rPr>
      <t>6~8</t>
    </r>
    <r>
      <rPr>
        <sz val="11"/>
        <rFont val="標楷體"/>
        <family val="4"/>
        <charset val="136"/>
      </rPr>
      <t>場、辦理主題推廣活動</t>
    </r>
    <r>
      <rPr>
        <sz val="11"/>
        <rFont val="Times New Roman"/>
        <family val="1"/>
      </rPr>
      <t>4~6</t>
    </r>
    <r>
      <rPr>
        <sz val="11"/>
        <rFont val="標楷體"/>
        <family val="4"/>
        <charset val="136"/>
      </rPr>
      <t xml:space="preserve">天等系列活動；
</t>
    </r>
    <r>
      <rPr>
        <sz val="11"/>
        <rFont val="Times New Roman"/>
        <family val="1"/>
      </rPr>
      <t>2</t>
    </r>
    <r>
      <rPr>
        <sz val="11"/>
        <rFont val="標楷體"/>
        <family val="4"/>
        <charset val="136"/>
      </rPr>
      <t>、製發性別平等教育文宣品、海報及廁所文宣、性別平等教育主題文章之衛教宣導。
經費預估約需</t>
    </r>
    <r>
      <rPr>
        <sz val="11"/>
        <rFont val="Times New Roman"/>
        <family val="1"/>
      </rPr>
      <t>11</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</si>
  <si>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1,500</t>
    </r>
    <r>
      <rPr>
        <sz val="11"/>
        <rFont val="標楷體"/>
        <family val="4"/>
        <charset val="136"/>
      </rPr>
      <t>人。</t>
    </r>
    <phoneticPr fontId="2" type="noConversion"/>
  </si>
  <si>
    <r>
      <t>6.</t>
    </r>
    <r>
      <rPr>
        <sz val="11"/>
        <rFont val="標楷體"/>
        <family val="4"/>
        <charset val="136"/>
      </rPr>
      <t>大一大四導師暨學輔人員輔導知能研習會</t>
    </r>
    <r>
      <rPr>
        <sz val="11"/>
        <rFont val="Times New Roman"/>
        <family val="1"/>
      </rPr>
      <t>(</t>
    </r>
    <r>
      <rPr>
        <sz val="11"/>
        <rFont val="標楷體"/>
        <family val="4"/>
        <charset val="136"/>
      </rPr>
      <t>諮</t>
    </r>
    <r>
      <rPr>
        <sz val="11"/>
        <rFont val="Times New Roman"/>
        <family val="1"/>
      </rPr>
      <t>)</t>
    </r>
    <phoneticPr fontId="2" type="noConversion"/>
  </si>
  <si>
    <r>
      <rPr>
        <sz val="11"/>
        <rFont val="標楷體"/>
        <family val="4"/>
        <charset val="136"/>
      </rPr>
      <t>大一導師及大四導師</t>
    </r>
    <r>
      <rPr>
        <sz val="11"/>
        <rFont val="Times New Roman"/>
        <family val="1"/>
      </rPr>
      <t>(</t>
    </r>
    <r>
      <rPr>
        <sz val="11"/>
        <rFont val="標楷體"/>
        <family val="4"/>
        <charset val="136"/>
      </rPr>
      <t>含蘭陽校園</t>
    </r>
    <r>
      <rPr>
        <sz val="11"/>
        <rFont val="Times New Roman"/>
        <family val="1"/>
      </rPr>
      <t>)</t>
    </r>
    <r>
      <rPr>
        <sz val="11"/>
        <rFont val="標楷體"/>
        <family val="4"/>
        <charset val="136"/>
      </rPr>
      <t>預計共</t>
    </r>
    <r>
      <rPr>
        <sz val="11"/>
        <rFont val="Times New Roman"/>
        <family val="1"/>
      </rPr>
      <t>310</t>
    </r>
    <r>
      <rPr>
        <sz val="11"/>
        <rFont val="標楷體"/>
        <family val="4"/>
        <charset val="136"/>
      </rPr>
      <t>人。</t>
    </r>
  </si>
  <si>
    <r>
      <rPr>
        <sz val="11"/>
        <rFont val="標楷體"/>
        <family val="4"/>
        <charset val="136"/>
      </rPr>
      <t>針對特定輔導主題，聘請專家蒞校專題演講，以提升二、三年級導師的輔導知能，研習會以</t>
    </r>
    <r>
      <rPr>
        <sz val="11"/>
        <rFont val="Times New Roman"/>
        <family val="1"/>
      </rPr>
      <t>2</t>
    </r>
    <r>
      <rPr>
        <sz val="11"/>
        <rFont val="標楷體"/>
        <family val="4"/>
        <charset val="136"/>
      </rPr>
      <t>小時為原則。
經費預估約需</t>
    </r>
    <r>
      <rPr>
        <sz val="11"/>
        <rFont val="Times New Roman"/>
        <family val="1"/>
      </rPr>
      <t>4</t>
    </r>
    <r>
      <rPr>
        <sz val="11"/>
        <rFont val="標楷體"/>
        <family val="4"/>
        <charset val="136"/>
      </rPr>
      <t>萬元（含講座鐘點費、印刷費、稿費、膳費、雜支等）。</t>
    </r>
    <phoneticPr fontId="2" type="noConversion"/>
  </si>
  <si>
    <r>
      <rPr>
        <sz val="11"/>
        <rFont val="標楷體"/>
        <family val="4"/>
        <charset val="136"/>
      </rPr>
      <t>全校</t>
    </r>
    <r>
      <rPr>
        <sz val="11"/>
        <rFont val="Times New Roman"/>
        <family val="1"/>
      </rPr>
      <t>(</t>
    </r>
    <r>
      <rPr>
        <sz val="11"/>
        <rFont val="標楷體"/>
        <family val="4"/>
        <charset val="136"/>
      </rPr>
      <t>含蘭陽校園</t>
    </r>
    <r>
      <rPr>
        <sz val="11"/>
        <rFont val="Times New Roman"/>
        <family val="1"/>
      </rPr>
      <t>)</t>
    </r>
    <r>
      <rPr>
        <sz val="11"/>
        <rFont val="標楷體"/>
        <family val="4"/>
        <charset val="136"/>
      </rPr>
      <t>大二、大三導師預計</t>
    </r>
    <r>
      <rPr>
        <sz val="11"/>
        <rFont val="Times New Roman"/>
        <family val="1"/>
      </rPr>
      <t>178</t>
    </r>
    <r>
      <rPr>
        <sz val="11"/>
        <rFont val="標楷體"/>
        <family val="4"/>
        <charset val="136"/>
      </rPr>
      <t>人。</t>
    </r>
    <phoneticPr fontId="2" type="noConversion"/>
  </si>
  <si>
    <r>
      <t>1</t>
    </r>
    <r>
      <rPr>
        <sz val="11"/>
        <rFont val="標楷體"/>
        <family val="4"/>
        <charset val="136"/>
      </rPr>
      <t xml:space="preserve">、針對大四學生的輔導主題，聘請專家蒞校專題演講，以提升四年級導師的輔導知能；
</t>
    </r>
    <r>
      <rPr>
        <sz val="11"/>
        <rFont val="Times New Roman"/>
        <family val="1"/>
      </rPr>
      <t>2</t>
    </r>
    <r>
      <rPr>
        <sz val="11"/>
        <rFont val="標楷體"/>
        <family val="4"/>
        <charset val="136"/>
      </rPr>
      <t>、配合大學學習課程，由校內相關單位為新學年度的大一導師說明課程內容，研習會皆以</t>
    </r>
    <r>
      <rPr>
        <sz val="11"/>
        <rFont val="Times New Roman"/>
        <family val="1"/>
      </rPr>
      <t>2</t>
    </r>
    <r>
      <rPr>
        <sz val="11"/>
        <rFont val="標楷體"/>
        <family val="4"/>
        <charset val="136"/>
      </rPr>
      <t>小時為原則。
經費共需</t>
    </r>
    <r>
      <rPr>
        <sz val="11"/>
        <rFont val="Times New Roman"/>
        <family val="1"/>
      </rPr>
      <t>6</t>
    </r>
    <r>
      <rPr>
        <sz val="11"/>
        <rFont val="標楷體"/>
        <family val="4"/>
        <charset val="136"/>
      </rPr>
      <t>萬</t>
    </r>
    <r>
      <rPr>
        <sz val="11"/>
        <rFont val="Times New Roman"/>
        <family val="1"/>
      </rPr>
      <t>1,000</t>
    </r>
    <r>
      <rPr>
        <sz val="11"/>
        <rFont val="標楷體"/>
        <family val="4"/>
        <charset val="136"/>
      </rPr>
      <t>元（含講座鐘點費、印刷費、膳費、稿費、雜支等）。</t>
    </r>
    <phoneticPr fontId="2" type="noConversion"/>
  </si>
  <si>
    <r>
      <rPr>
        <sz val="11"/>
        <rFont val="標楷體"/>
        <family val="4"/>
        <charset val="136"/>
      </rPr>
      <t xml:space="preserve">以生涯定向精神出發，藉生涯探索擺攤、推廣課程開展初級推廣工作，透過生涯測驗、團體及工作坊的執行而及二級篩選，並配合個別測驗解釋和生涯諮詢，以協助學生完成生涯自我探索，以興趣、能力與性向，確立生涯方向，訂立適切之生涯目標。預計辦理：
</t>
    </r>
    <r>
      <rPr>
        <sz val="11"/>
        <rFont val="Times New Roman"/>
        <family val="1"/>
      </rPr>
      <t>1</t>
    </r>
    <r>
      <rPr>
        <sz val="11"/>
        <rFont val="標楷體"/>
        <family val="4"/>
        <charset val="136"/>
      </rPr>
      <t xml:space="preserve">、「生涯探索」擺攤推廣宣導。
</t>
    </r>
    <r>
      <rPr>
        <sz val="11"/>
        <rFont val="Times New Roman"/>
        <family val="1"/>
      </rPr>
      <t>2</t>
    </r>
    <r>
      <rPr>
        <sz val="11"/>
        <rFont val="標楷體"/>
        <family val="4"/>
        <charset val="136"/>
      </rPr>
      <t>、「生涯探索」班級講座</t>
    </r>
    <r>
      <rPr>
        <sz val="11"/>
        <rFont val="Times New Roman"/>
        <family val="1"/>
      </rPr>
      <t>4-8</t>
    </r>
    <r>
      <rPr>
        <sz val="11"/>
        <rFont val="標楷體"/>
        <family val="4"/>
        <charset val="136"/>
      </rPr>
      <t xml:space="preserve">場。
</t>
    </r>
    <r>
      <rPr>
        <sz val="11"/>
        <rFont val="Times New Roman"/>
        <family val="1"/>
      </rPr>
      <t>3</t>
    </r>
    <r>
      <rPr>
        <sz val="11"/>
        <rFont val="標楷體"/>
        <family val="4"/>
        <charset val="136"/>
      </rPr>
      <t>、辦理「生涯探索」測驗約</t>
    </r>
    <r>
      <rPr>
        <sz val="11"/>
        <rFont val="Times New Roman"/>
        <family val="1"/>
      </rPr>
      <t>4-8</t>
    </r>
    <r>
      <rPr>
        <sz val="11"/>
        <rFont val="標楷體"/>
        <family val="4"/>
        <charset val="136"/>
      </rPr>
      <t xml:space="preserve">場。
</t>
    </r>
    <r>
      <rPr>
        <sz val="11"/>
        <rFont val="Times New Roman"/>
        <family val="1"/>
      </rPr>
      <t>4</t>
    </r>
    <r>
      <rPr>
        <sz val="11"/>
        <rFont val="標楷體"/>
        <family val="4"/>
        <charset val="136"/>
      </rPr>
      <t>、辦理「生涯探索」探索團體或工作坊</t>
    </r>
    <r>
      <rPr>
        <sz val="11"/>
        <rFont val="Times New Roman"/>
        <family val="1"/>
      </rPr>
      <t>1-2</t>
    </r>
    <r>
      <rPr>
        <sz val="11"/>
        <rFont val="標楷體"/>
        <family val="4"/>
        <charset val="136"/>
      </rPr>
      <t xml:space="preserve">場。
</t>
    </r>
    <r>
      <rPr>
        <sz val="11"/>
        <rFont val="Times New Roman"/>
        <family val="1"/>
      </rPr>
      <t>5</t>
    </r>
    <r>
      <rPr>
        <sz val="11"/>
        <rFont val="標楷體"/>
        <family val="4"/>
        <charset val="136"/>
      </rPr>
      <t xml:space="preserve">、全校性「生涯探索」文宣宣導，含海報、廁所文宣、電子看板及寄送電子信件。
</t>
    </r>
    <r>
      <rPr>
        <sz val="11"/>
        <rFont val="Times New Roman"/>
        <family val="1"/>
      </rPr>
      <t>6</t>
    </r>
    <r>
      <rPr>
        <sz val="11"/>
        <rFont val="標楷體"/>
        <family val="4"/>
        <charset val="136"/>
      </rPr>
      <t>、製作「生涯探索」文宣品發放給全校學生及參與活動學生，以宣傳生涯輔導活動。
經費預估約需</t>
    </r>
    <r>
      <rPr>
        <sz val="11"/>
        <rFont val="Times New Roman"/>
        <family val="1"/>
      </rPr>
      <t>7</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</si>
  <si>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600</t>
    </r>
    <r>
      <rPr>
        <sz val="11"/>
        <rFont val="標楷體"/>
        <family val="4"/>
        <charset val="136"/>
      </rPr>
      <t>人。</t>
    </r>
    <phoneticPr fontId="2" type="noConversion"/>
  </si>
  <si>
    <r>
      <rPr>
        <sz val="11"/>
        <rFont val="標楷體"/>
        <family val="4"/>
        <charset val="136"/>
      </rPr>
      <t xml:space="preserve">透過課程幫助志工學習認識自己增加對自我的信心，進而有餘力可以學習照顧他人，藉由課程訓練志工去做淡水社區服務，加強與附近地區相關機構之互動、提升學生對社區關懷的情感，持續推廣本校學生投入社區兒童心理關懷服務，培育大學生助人利他、關懷社會以及同理心精神之培養。預計辦理：
</t>
    </r>
    <r>
      <rPr>
        <sz val="11"/>
        <rFont val="Times New Roman"/>
        <family val="1"/>
      </rPr>
      <t>1</t>
    </r>
    <r>
      <rPr>
        <sz val="11"/>
        <rFont val="標楷體"/>
        <family val="4"/>
        <charset val="136"/>
      </rPr>
      <t>、志工訓練課程</t>
    </r>
    <r>
      <rPr>
        <sz val="11"/>
        <rFont val="Times New Roman"/>
        <family val="1"/>
      </rPr>
      <t>12</t>
    </r>
    <r>
      <rPr>
        <sz val="11"/>
        <rFont val="標楷體"/>
        <family val="4"/>
        <charset val="136"/>
      </rPr>
      <t>次，每次約</t>
    </r>
    <r>
      <rPr>
        <sz val="11"/>
        <rFont val="Times New Roman"/>
        <family val="1"/>
      </rPr>
      <t>2</t>
    </r>
    <r>
      <rPr>
        <sz val="11"/>
        <rFont val="標楷體"/>
        <family val="4"/>
        <charset val="136"/>
      </rPr>
      <t>小時；志工出隊醫院</t>
    </r>
    <r>
      <rPr>
        <sz val="11"/>
        <rFont val="Times New Roman"/>
        <family val="1"/>
      </rPr>
      <t>1</t>
    </r>
    <r>
      <rPr>
        <sz val="11"/>
        <rFont val="標楷體"/>
        <family val="4"/>
        <charset val="136"/>
      </rPr>
      <t>次，和鄧公國小合作舉辦營隊</t>
    </r>
    <r>
      <rPr>
        <sz val="11"/>
        <rFont val="Times New Roman"/>
        <family val="1"/>
      </rPr>
      <t>1</t>
    </r>
    <r>
      <rPr>
        <sz val="11"/>
        <rFont val="標楷體"/>
        <family val="4"/>
        <charset val="136"/>
      </rPr>
      <t xml:space="preserve">次，出隊每次約半日，營隊一日；
</t>
    </r>
    <r>
      <rPr>
        <sz val="11"/>
        <rFont val="Times New Roman"/>
        <family val="1"/>
      </rPr>
      <t>2</t>
    </r>
    <r>
      <rPr>
        <sz val="11"/>
        <rFont val="標楷體"/>
        <family val="4"/>
        <charset val="136"/>
      </rPr>
      <t>、印製招生、出隊、各場次宣傳海報；
經費約</t>
    </r>
    <r>
      <rPr>
        <sz val="11"/>
        <rFont val="Times New Roman"/>
        <family val="1"/>
      </rPr>
      <t>9</t>
    </r>
    <r>
      <rPr>
        <sz val="11"/>
        <rFont val="標楷體"/>
        <family val="4"/>
        <charset val="136"/>
      </rPr>
      <t>萬</t>
    </r>
    <r>
      <rPr>
        <sz val="11"/>
        <rFont val="Times New Roman"/>
        <family val="1"/>
      </rPr>
      <t>(</t>
    </r>
    <r>
      <rPr>
        <sz val="11"/>
        <rFont val="標楷體"/>
        <family val="4"/>
        <charset val="136"/>
      </rPr>
      <t>含講座鐘點費、印刷費、團體保險費、饍費、稿費、課程教學教材耗材及社區服務出隊耗材雜支等</t>
    </r>
    <r>
      <rPr>
        <sz val="11"/>
        <rFont val="Times New Roman"/>
        <family val="1"/>
      </rPr>
      <t>)</t>
    </r>
    <r>
      <rPr>
        <sz val="11"/>
        <rFont val="標楷體"/>
        <family val="4"/>
        <charset val="136"/>
      </rPr>
      <t>。</t>
    </r>
    <phoneticPr fontId="2" type="noConversion"/>
  </si>
  <si>
    <r>
      <rPr>
        <sz val="11"/>
        <rFont val="標楷體"/>
        <family val="4"/>
        <charset val="136"/>
      </rPr>
      <t>全校師生預計</t>
    </r>
    <r>
      <rPr>
        <sz val="11"/>
        <rFont val="Times New Roman"/>
        <family val="1"/>
      </rPr>
      <t>300</t>
    </r>
    <r>
      <rPr>
        <sz val="11"/>
        <rFont val="標楷體"/>
        <family val="4"/>
        <charset val="136"/>
      </rPr>
      <t>人。</t>
    </r>
    <phoneticPr fontId="2" type="noConversion"/>
  </si>
  <si>
    <r>
      <t>3.</t>
    </r>
    <r>
      <rPr>
        <sz val="11"/>
        <rFont val="標楷體"/>
        <family val="4"/>
        <charset val="136"/>
      </rPr>
      <t>同儕輔導增能專案</t>
    </r>
    <r>
      <rPr>
        <sz val="11"/>
        <rFont val="Times New Roman"/>
        <family val="1"/>
      </rPr>
      <t>(</t>
    </r>
    <r>
      <rPr>
        <sz val="11"/>
        <rFont val="標楷體"/>
        <family val="4"/>
        <charset val="136"/>
      </rPr>
      <t>諮</t>
    </r>
    <r>
      <rPr>
        <sz val="11"/>
        <rFont val="Times New Roman"/>
        <family val="1"/>
      </rPr>
      <t>)</t>
    </r>
    <phoneticPr fontId="2" type="noConversion"/>
  </si>
  <si>
    <r>
      <t>1</t>
    </r>
    <r>
      <rPr>
        <sz val="11"/>
        <rFont val="標楷體"/>
        <family val="4"/>
        <charset val="136"/>
      </rPr>
      <t xml:space="preserve">、針對加強同儕輔導諮商人員之專業技能、心理調適、抗壓等，並依實務場域需求，辦理相關增能訓練團體；
</t>
    </r>
    <r>
      <rPr>
        <sz val="11"/>
        <rFont val="Times New Roman"/>
        <family val="1"/>
      </rPr>
      <t>2</t>
    </r>
    <r>
      <rPr>
        <sz val="11"/>
        <rFont val="標楷體"/>
        <family val="4"/>
        <charset val="136"/>
      </rPr>
      <t>、預估辦理</t>
    </r>
    <r>
      <rPr>
        <sz val="11"/>
        <rFont val="Times New Roman"/>
        <family val="1"/>
      </rPr>
      <t>5~8</t>
    </r>
    <r>
      <rPr>
        <sz val="11"/>
        <rFont val="標楷體"/>
        <family val="4"/>
        <charset val="136"/>
      </rPr>
      <t>場次，每場次約</t>
    </r>
    <r>
      <rPr>
        <sz val="11"/>
        <rFont val="Times New Roman"/>
        <family val="1"/>
      </rPr>
      <t>2</t>
    </r>
    <r>
      <rPr>
        <sz val="11"/>
        <rFont val="標楷體"/>
        <family val="4"/>
        <charset val="136"/>
      </rPr>
      <t>小時為原則。
經費約需</t>
    </r>
    <r>
      <rPr>
        <sz val="11"/>
        <rFont val="Times New Roman"/>
        <family val="1"/>
      </rPr>
      <t>6</t>
    </r>
    <r>
      <rPr>
        <sz val="11"/>
        <rFont val="標楷體"/>
        <family val="4"/>
        <charset val="136"/>
      </rPr>
      <t>萬元</t>
    </r>
    <r>
      <rPr>
        <sz val="11"/>
        <rFont val="Times New Roman"/>
        <family val="1"/>
      </rPr>
      <t>(</t>
    </r>
    <r>
      <rPr>
        <sz val="11"/>
        <rFont val="標楷體"/>
        <family val="4"/>
        <charset val="136"/>
      </rPr>
      <t>含講座鐘點費、印刷費、膳費、稿費、雜支等</t>
    </r>
    <r>
      <rPr>
        <sz val="11"/>
        <rFont val="Times New Roman"/>
        <family val="1"/>
      </rPr>
      <t>)</t>
    </r>
    <r>
      <rPr>
        <sz val="11"/>
        <rFont val="標楷體"/>
        <family val="4"/>
        <charset val="136"/>
      </rPr>
      <t>。</t>
    </r>
    <phoneticPr fontId="2" type="noConversion"/>
  </si>
  <si>
    <r>
      <rPr>
        <sz val="11"/>
        <rFont val="標楷體"/>
        <family val="4"/>
        <charset val="136"/>
      </rPr>
      <t>諮商相關專業人員預計</t>
    </r>
    <r>
      <rPr>
        <sz val="11"/>
        <rFont val="Times New Roman"/>
        <family val="1"/>
      </rPr>
      <t>80</t>
    </r>
    <r>
      <rPr>
        <sz val="11"/>
        <rFont val="標楷體"/>
        <family val="4"/>
        <charset val="136"/>
      </rPr>
      <t>人。</t>
    </r>
    <phoneticPr fontId="2" type="noConversion"/>
  </si>
  <si>
    <r>
      <t>4.</t>
    </r>
    <r>
      <rPr>
        <sz val="11"/>
        <rFont val="標楷體"/>
        <family val="4"/>
        <charset val="136"/>
      </rPr>
      <t>諮商輔導專業進修活動</t>
    </r>
    <r>
      <rPr>
        <sz val="11"/>
        <rFont val="Times New Roman"/>
        <family val="1"/>
      </rPr>
      <t>(</t>
    </r>
    <r>
      <rPr>
        <sz val="11"/>
        <rFont val="標楷體"/>
        <family val="4"/>
        <charset val="136"/>
      </rPr>
      <t>諮</t>
    </r>
    <r>
      <rPr>
        <sz val="11"/>
        <rFont val="Times New Roman"/>
        <family val="1"/>
      </rPr>
      <t>)</t>
    </r>
    <phoneticPr fontId="2" type="noConversion"/>
  </si>
  <si>
    <r>
      <t>1</t>
    </r>
    <r>
      <rPr>
        <sz val="11"/>
        <rFont val="標楷體"/>
        <family val="4"/>
        <charset val="136"/>
      </rPr>
      <t>、針對校園內學生輔導常見實務議題，如：常見校園精神疾病與危機處理</t>
    </r>
    <r>
      <rPr>
        <sz val="11"/>
        <rFont val="Times New Roman"/>
        <family val="1"/>
      </rPr>
      <t>(</t>
    </r>
    <r>
      <rPr>
        <sz val="11"/>
        <rFont val="標楷體"/>
        <family val="4"/>
        <charset val="136"/>
      </rPr>
      <t>含演練等</t>
    </r>
    <r>
      <rPr>
        <sz val="11"/>
        <rFont val="Times New Roman"/>
        <family val="1"/>
      </rPr>
      <t>)</t>
    </r>
    <r>
      <rPr>
        <sz val="11"/>
        <rFont val="標楷體"/>
        <family val="4"/>
        <charset val="136"/>
      </rPr>
      <t xml:space="preserve">、多元文化、諮商歷程與策略、情感及生涯等多項議題，舉辦專業培訓進修研習活動；
</t>
    </r>
    <r>
      <rPr>
        <sz val="11"/>
        <rFont val="Times New Roman"/>
        <family val="1"/>
      </rPr>
      <t>2</t>
    </r>
    <r>
      <rPr>
        <sz val="11"/>
        <rFont val="標楷體"/>
        <family val="4"/>
        <charset val="136"/>
      </rPr>
      <t>、研習內容將聘請各領域學術及實務專家進行演講，並透過工作坊帶領，協助本校專兼任心理師增進輔導知能，提升本校學生受輔品質。預計辦理約</t>
    </r>
    <r>
      <rPr>
        <sz val="11"/>
        <rFont val="Times New Roman"/>
        <family val="1"/>
      </rPr>
      <t>2</t>
    </r>
    <r>
      <rPr>
        <sz val="11"/>
        <rFont val="標楷體"/>
        <family val="4"/>
        <charset val="136"/>
      </rPr>
      <t>梯次活動，每梯次研習活以</t>
    </r>
    <r>
      <rPr>
        <sz val="11"/>
        <rFont val="Times New Roman"/>
        <family val="1"/>
      </rPr>
      <t>1</t>
    </r>
    <r>
      <rPr>
        <sz val="11"/>
        <rFont val="標楷體"/>
        <family val="4"/>
        <charset val="136"/>
      </rPr>
      <t>日為原則。
經費預約約</t>
    </r>
    <r>
      <rPr>
        <sz val="11"/>
        <rFont val="Times New Roman"/>
        <family val="1"/>
      </rPr>
      <t>58,000</t>
    </r>
    <r>
      <rPr>
        <sz val="11"/>
        <rFont val="標楷體"/>
        <family val="4"/>
        <charset val="136"/>
      </rPr>
      <t>元整</t>
    </r>
    <r>
      <rPr>
        <sz val="11"/>
        <rFont val="Times New Roman"/>
        <family val="1"/>
      </rPr>
      <t>(</t>
    </r>
    <r>
      <rPr>
        <sz val="11"/>
        <rFont val="標楷體"/>
        <family val="4"/>
        <charset val="136"/>
      </rPr>
      <t>含講座鐘點費、印刷費、膳費、稿費、雜支等</t>
    </r>
    <r>
      <rPr>
        <sz val="11"/>
        <rFont val="Times New Roman"/>
        <family val="1"/>
      </rPr>
      <t>)</t>
    </r>
    <r>
      <rPr>
        <sz val="11"/>
        <rFont val="標楷體"/>
        <family val="4"/>
        <charset val="136"/>
      </rPr>
      <t>。</t>
    </r>
    <phoneticPr fontId="2" type="noConversion"/>
  </si>
  <si>
    <r>
      <rPr>
        <sz val="11"/>
        <color theme="1"/>
        <rFont val="標楷體"/>
        <family val="4"/>
        <charset val="136"/>
      </rPr>
      <t>諮商相關專業人員預計</t>
    </r>
    <r>
      <rPr>
        <sz val="11"/>
        <color theme="1"/>
        <rFont val="Times New Roman"/>
        <family val="1"/>
      </rPr>
      <t>100</t>
    </r>
    <r>
      <rPr>
        <sz val="11"/>
        <color theme="1"/>
        <rFont val="標楷體"/>
        <family val="4"/>
        <charset val="136"/>
      </rPr>
      <t>人。</t>
    </r>
    <phoneticPr fontId="2" type="noConversion"/>
  </si>
  <si>
    <r>
      <t>5.</t>
    </r>
    <r>
      <rPr>
        <sz val="11"/>
        <rFont val="標楷體"/>
        <family val="4"/>
        <charset val="136"/>
      </rPr>
      <t>個案輔導暨實務研討會</t>
    </r>
    <r>
      <rPr>
        <sz val="11"/>
        <rFont val="Times New Roman"/>
        <family val="1"/>
      </rPr>
      <t>(</t>
    </r>
    <r>
      <rPr>
        <sz val="11"/>
        <rFont val="標楷體"/>
        <family val="4"/>
        <charset val="136"/>
      </rPr>
      <t>諮</t>
    </r>
    <r>
      <rPr>
        <sz val="11"/>
        <rFont val="Times New Roman"/>
        <family val="1"/>
      </rPr>
      <t>)</t>
    </r>
    <phoneticPr fontId="2" type="noConversion"/>
  </si>
  <si>
    <r>
      <t>1</t>
    </r>
    <r>
      <rPr>
        <sz val="11"/>
        <rFont val="標楷體"/>
        <family val="4"/>
        <charset val="136"/>
      </rPr>
      <t xml:space="preserve">、辦理個案輔導暨實務研討會，此研討會用意為強化諮商輔導人員之專業諮商技巧及效能；
</t>
    </r>
    <r>
      <rPr>
        <sz val="11"/>
        <rFont val="Times New Roman"/>
        <family val="1"/>
      </rPr>
      <t>2</t>
    </r>
    <r>
      <rPr>
        <sz val="11"/>
        <rFont val="標楷體"/>
        <family val="4"/>
        <charset val="136"/>
      </rPr>
      <t xml:space="preserve">、研習內容以特殊性精神疾患、多重心理困擾、學生諮商主要主述議題等進行個案研習；
</t>
    </r>
    <r>
      <rPr>
        <sz val="11"/>
        <rFont val="Times New Roman"/>
        <family val="1"/>
      </rPr>
      <t>3</t>
    </r>
    <r>
      <rPr>
        <sz val="11"/>
        <rFont val="標楷體"/>
        <family val="4"/>
        <charset val="136"/>
      </rPr>
      <t>、研習以分組討論、經驗分享、現場督導等多元方式，並針對輔導策略與目標討論，另參照受輔學生最多之主訴議題，結合北區大專校院類似案例，聘請專家、督導等相關專業輔導人員進行相關研習，以提升學生受輔品質。預計舉辦約</t>
    </r>
    <r>
      <rPr>
        <sz val="11"/>
        <rFont val="Times New Roman"/>
        <family val="1"/>
      </rPr>
      <t>2</t>
    </r>
    <r>
      <rPr>
        <sz val="11"/>
        <rFont val="標楷體"/>
        <family val="4"/>
        <charset val="136"/>
      </rPr>
      <t>梯次活動，每梯次研習活動以</t>
    </r>
    <r>
      <rPr>
        <sz val="11"/>
        <rFont val="Times New Roman"/>
        <family val="1"/>
      </rPr>
      <t>1</t>
    </r>
    <r>
      <rPr>
        <sz val="11"/>
        <rFont val="標楷體"/>
        <family val="4"/>
        <charset val="136"/>
      </rPr>
      <t>日為原則。
經費預估約需</t>
    </r>
    <r>
      <rPr>
        <sz val="11"/>
        <rFont val="Times New Roman"/>
        <family val="1"/>
      </rPr>
      <t>5</t>
    </r>
    <r>
      <rPr>
        <sz val="11"/>
        <rFont val="標楷體"/>
        <family val="4"/>
        <charset val="136"/>
      </rPr>
      <t>萬</t>
    </r>
    <r>
      <rPr>
        <sz val="11"/>
        <rFont val="Times New Roman"/>
        <family val="1"/>
      </rPr>
      <t>8,000</t>
    </r>
    <r>
      <rPr>
        <sz val="11"/>
        <rFont val="標楷體"/>
        <family val="4"/>
        <charset val="136"/>
      </rPr>
      <t>元</t>
    </r>
    <r>
      <rPr>
        <sz val="11"/>
        <rFont val="Times New Roman"/>
        <family val="1"/>
      </rPr>
      <t>(</t>
    </r>
    <r>
      <rPr>
        <sz val="11"/>
        <rFont val="標楷體"/>
        <family val="4"/>
        <charset val="136"/>
      </rPr>
      <t>含講座鐘點費、印刷費、膳費、稿費、雜支等</t>
    </r>
    <r>
      <rPr>
        <sz val="11"/>
        <rFont val="Times New Roman"/>
        <family val="1"/>
      </rPr>
      <t>)</t>
    </r>
    <r>
      <rPr>
        <sz val="11"/>
        <rFont val="標楷體"/>
        <family val="4"/>
        <charset val="136"/>
      </rPr>
      <t>。</t>
    </r>
    <phoneticPr fontId="2" type="noConversion"/>
  </si>
  <si>
    <r>
      <rPr>
        <sz val="11"/>
        <rFont val="標楷體"/>
        <family val="4"/>
        <charset val="136"/>
      </rPr>
      <t>諮商相關專業人員預計</t>
    </r>
    <r>
      <rPr>
        <sz val="11"/>
        <rFont val="Times New Roman"/>
        <family val="1"/>
      </rPr>
      <t>100</t>
    </r>
    <r>
      <rPr>
        <sz val="11"/>
        <rFont val="標楷體"/>
        <family val="4"/>
        <charset val="136"/>
      </rPr>
      <t>人。</t>
    </r>
    <phoneticPr fontId="2" type="noConversion"/>
  </si>
  <si>
    <r>
      <t>1.交通安全法律諮詢：</t>
    </r>
    <r>
      <rPr>
        <sz val="11"/>
        <color rgb="FFFF0000"/>
        <rFont val="標楷體"/>
        <family val="4"/>
        <charset val="136"/>
      </rPr>
      <t>協助教職員生因交通事故衍生如刑事傷害及民事賠償之涉法事務。諮詢方式按申請者之情況給予書面或安排面對面諮詢，並非固定時段或由固定值班之律師提供法律諮詢。</t>
    </r>
    <r>
      <rPr>
        <sz val="11"/>
        <rFont val="標楷體"/>
        <family val="4"/>
        <charset val="136"/>
      </rPr>
      <t>交通事故處理研判與法律諮詢服務，每週提供1小時服務，以1,000元計，每學期以14週計，約需1萬4,280元；2學期28週所需諮詢經費計2萬8,560元。
2.交通安全宣導措施：交通安全巡查暨教育輔導措施：第1學期辦理2天宣導活動，對象為全校教職員生，參與人次預計1,000人次，所需經費計3萬7,000元(含宣傳品印刷、舞臺音響、雜支等)；第2學期預計辦理2天宣導活動、講座1場及機車防衛駕駛活動2場，對象為全校教職員生，參與人次預計1,200人次，所需經費計3萬1,000元(含鐘點費、運費、膳費、印刷費等)。</t>
    </r>
    <phoneticPr fontId="2" type="noConversion"/>
  </si>
  <si>
    <r>
      <rPr>
        <sz val="11"/>
        <color rgb="FFFF0000"/>
        <rFont val="標楷體"/>
        <family val="4"/>
        <charset val="136"/>
      </rPr>
      <t>為協助社團發揮創意與文學素養，整理社團特色或成果，製作屬於自己社團的刊物：</t>
    </r>
    <r>
      <rPr>
        <sz val="11"/>
        <rFont val="標楷體"/>
        <family val="4"/>
        <charset val="136"/>
      </rPr>
      <t xml:space="preserve">
1.社團收集社員作品編排成冊，發行成果刊物(詩刊、畫冊…等)，預算2,000元-4,000元，約10個社團(含印製費)，約3萬元。
2.校友會發行介紹各地文化、景點、美食刊物，以推廣家鄉文化為目的，預算2,000元-4,000元，約5個社團(含印製費)，約2萬元。</t>
    </r>
    <phoneticPr fontId="2" type="noConversion"/>
  </si>
  <si>
    <t>為聯繫境外生同學情誼及撫慰思鄉之情，辦理各項台灣節慶及聯誼活動，如端午節慶(粽子約2萬元)、中秋節慶(月餅約3萬元)、冬至節慶(卡拉OK活動約1萬5,000元)、春節聯歡(約2萬元)。及畢業境外生家長感恩接待茶會約3萬2,000元。補助各項經費約6萬元(含膳費、器材租用等)。</t>
    <phoneticPr fontId="2" type="noConversion"/>
  </si>
  <si>
    <t>境外生約850人次。</t>
    <phoneticPr fontId="2" type="noConversion"/>
  </si>
  <si>
    <t>全校師生及大台北地區居民約2000人次。</t>
    <phoneticPr fontId="2" type="noConversion"/>
  </si>
  <si>
    <t>1.補助學生社團辦理境外生各項活動：參觀博物館、地方特色藝文機構等，培育生活涵養，所需經費約4萬元(含遊覽車費、餐費、保險、文具、印刷等)。
2.辦理各項境外生教育、知性活動。率領學生進行養老院等機構關懷活動，所需經費約6萬元(費用含遊覽車費、餐費、保險、文具、印刷等)。</t>
    <phoneticPr fontId="2" type="noConversion"/>
  </si>
  <si>
    <t>境外生約240人。</t>
    <phoneticPr fontId="2" type="noConversion"/>
  </si>
  <si>
    <t>2.健康生活宣導活動(蘭陽)</t>
    <phoneticPr fontId="2" type="noConversion"/>
  </si>
  <si>
    <t>結合校內社團辦理無菸校園或防制學生藥物濫用動態宣導活動，對象為蘭陽校園教職員工生，預算約1萬元(含印刷費、膳食費、活動材料費、文宣品、雜支等)。</t>
    <phoneticPr fontId="2" type="noConversion"/>
  </si>
  <si>
    <t>蘭陽校園100人。</t>
    <phoneticPr fontId="2" type="noConversion"/>
  </si>
  <si>
    <t>為促進蘭陽校園師生健康及衛生保健，結合校內社團與在地醫院配合舉辦健康檢查及健康促進活動各1場，預算約1萬8,000元(含檢查費、活動材料費、文宣品、雜支等)。</t>
    <phoneticPr fontId="2" type="noConversion"/>
  </si>
  <si>
    <t>結合校內社團辦理心理衛生教育宣傳活動及講座(含講座鐘點費、活動材料費、印製費)配合文宣品發放。</t>
    <phoneticPr fontId="2" type="noConversion"/>
  </si>
  <si>
    <t>培養學生擁有規律生活，結合宿舍自治會辦理辦理宿舍整潔競賽及相關活動(含獎金、文具、材料費等)，及辦理助理輔導員、宿舍自治會幹部講習與訓練(含膳食費)，共計約2萬元。</t>
    <phoneticPr fontId="2" type="noConversion"/>
  </si>
  <si>
    <t>結合宿舍自治會辦理進住報到及住宿新生講習，讓全體住宿生順利完成入住手續，並協助新生更快速熟悉環境與相關規範，預算約5,000元(含膳食費、印製費等)。</t>
    <phoneticPr fontId="2" type="noConversion"/>
  </si>
  <si>
    <t>為鼓勵社團進行服務學習活動而規劃此項目，服務對象為蘭陽校園全體學生及東部地區中小學，內容則依據社團特色及發展而有不同，預估經費5,000元至1萬元，各類服務活動約10場次(含車資、保險、餐費、文具等)，預算共計約6萬元。</t>
    <phoneticPr fontId="2" type="noConversion"/>
  </si>
  <si>
    <t>策略1-1-2</t>
    <phoneticPr fontId="2" type="noConversion"/>
  </si>
  <si>
    <t>辦理主題特色活動，諸如讀書會、電影欣賞會、分享會、演講、談話會、娛樂、競賽等所需費用，如：講座鐘點、場布、文宣品、印刷、膳費等。</t>
    <phoneticPr fontId="2" type="noConversion"/>
  </si>
  <si>
    <t>全體住宿生2,943人。(松濤館1955人+淡江學園988人=2,943人)。</t>
    <phoneticPr fontId="2" type="noConversion"/>
  </si>
  <si>
    <t>全體住宿生2,943人。(松濤館1955人+淡江學園988人=2,943人)</t>
    <phoneticPr fontId="2" type="noConversion"/>
  </si>
  <si>
    <t>設置助理輔導員制，配合宿舍輔導員執行宿舍管理等相關工作。辦理助理輔導員2天1夜移地甄選特訓研習活動，從中觀察學生特質，安排專業講師講授，激發學生潛能、培養課外應變能力及競爭力，活動經費約5萬2000元(含膳宿、租車、場地費及講座鐘點等費用)。</t>
    <phoneticPr fontId="2" type="noConversion"/>
  </si>
  <si>
    <t>上、下學期分別辦理室長大會、樓長交流聯誼會，提供住輔組與住宿生雙向有效率的溝通管道，所需經費預算約2萬5,500元(含膳費及文宣等費用)。</t>
    <phoneticPr fontId="2" type="noConversion"/>
  </si>
  <si>
    <t>各寢室室長或代表及宿治會幹部，約355人。</t>
    <phoneticPr fontId="2" type="noConversion"/>
  </si>
  <si>
    <t>上下學期各舉辦一次學生宿舍寢室內務檢查，期維持宿舍環境整潔，營造優質住宿環境，培養住宿生良好品德與生活習慣；另於節慶時布置學生宿舍，營造溫馨氣氛。所需費用約2萬2,000元(含膳費、海報印刷等費用)。</t>
    <phoneticPr fontId="2" type="noConversion"/>
  </si>
  <si>
    <t>松濤館1955人。</t>
    <phoneticPr fontId="2" type="noConversion"/>
  </si>
  <si>
    <t>2.校外賃居安全教育(軍訓室)</t>
    <phoneticPr fontId="2" type="noConversion"/>
  </si>
  <si>
    <t>辦理租屋博覽會、房東座談等活動，宣導住宿相關訊息，經費預算約5萬元(含海報及印刷及宣傳品等費用)。</t>
    <phoneticPr fontId="2" type="noConversion"/>
  </si>
  <si>
    <t>校外住宿生約10,000人。</t>
    <phoneticPr fontId="2" type="noConversion"/>
  </si>
  <si>
    <t>軍訓室</t>
    <phoneticPr fontId="2" type="noConversion"/>
  </si>
  <si>
    <t>5.學生校外住宿相關訊息宣導，落實法治知能(軍訓室)</t>
    <phoneticPr fontId="2" type="noConversion"/>
  </si>
  <si>
    <t>邀請馬偕醫院、啟新診所、愛滋感染者權益促進會、紅絲帶基金會、台灣路德協會、營養學會等辦理性教育(含愛滋防治)、健康營養及體位等健康講座。預計辦理約12場(經費包含講座鐘點費、雇主補充保費、講師餐費、講座宣導海報、雜支等)</t>
    <phoneticPr fontId="2" type="noConversion"/>
  </si>
  <si>
    <t>講座預計每場40-60人，共計約600人。</t>
    <phoneticPr fontId="2" type="noConversion"/>
  </si>
  <si>
    <t>1.為提醒同學要如何得到『鈣』高尚的身體，經由骨密度檢測活動傳遞如何補鈣正確觀念並由活動測量瞭解如何補鈣及VDitD。辦理骨密度檢測活動2場次，傳遞聰明補鈣，堅固骨本，經費預估2萬元(含諮詢費、檢測費、印刷費(宣傳海報)、雜支等)。
2.國人代謝症候群盛行率為20歲以上為19.7％（男20.3％，女19.3％）且隨年齡上升而有增加的趨勢。為了讓同學瞭解自我身體狀況，避免疾病產生，辦理2場次血液檢測活動，內容包含膽固醇、三酸甘油脂、肝功能、腎功能、尿酸，瞭解血脂正常與異常，與新生體檢比較一年後的大學生活是否造成健康指數異常並給予個別諮詢衛教，經費預估2萬元(含諮詢費、檢測費、印刷費(宣傳海報)、雜支等)。</t>
    <phoneticPr fontId="2" type="noConversion"/>
  </si>
  <si>
    <t>1.校安知能宣導與訓練：每學期辦理校園安全宣導宣導活動各1場次(107年度共1場次)，參加對象為全校師生，所需經費3萬元。
2.校安研習系列活動1：健康安全校園種子培訓研習，每學年第1學期辦理1場次，參加對象為大一新生安全股長(每班1人)，約需4萬元(含講座鐘點費、膳費、印刷費、雜支等)。
3.校安研習系列活動2：新生入學安全教育研習，每學年第1學期辦理4場次，參加對象為全體大一新生約6,000人，將邀請「交通安全教育」講師宣講，並搭配行動劇演出，強化學生對交通安全的觀念，所需經費約7萬元(含講師費、印刷費、燈光及音響租用、雜支等)。</t>
    <phoneticPr fontId="2" type="noConversion"/>
  </si>
  <si>
    <t>1.大樓防災逃生演練：實施本校商管學院師生防災疏散演練，由商管學院院長擔任指揮官，計約教職員189人編組實施狀況演練，學生3,520人實施防災疏散演練。
2.全校性防災演習：辦理107年防護團整編暨常年訓練暨商管大樓防災逃生演練，針對本校教職員編組進行專業課程研習及防災分站演練，教職員計約142人參與訓練；另有學生約450人參與防災分站演練。
3.防火防災演訓所需經費合計9萬5,800元。(含講師鐘點費、印刷費、膳費、雜支等)</t>
    <phoneticPr fontId="2" type="noConversion"/>
  </si>
  <si>
    <t>全校師生約4,301人次</t>
    <phoneticPr fontId="2" type="noConversion"/>
  </si>
  <si>
    <t>防災逃生疏散實況演練指揮所搭設：帳篷及桌椅補助款支應</t>
    <phoneticPr fontId="2" type="noConversion"/>
  </si>
  <si>
    <t>1.全校師生約3,100人次
2.全校師生約2,200人次參加</t>
    <phoneticPr fontId="2" type="noConversion"/>
  </si>
  <si>
    <t>強化導師輔導學生因感情分手、自傷處置及學生涉法事務之處理：邀請執業律師、醫師或心理師辦理講座，以教師教學及學生違法事件分析、學生自傷事件防範或校園過度追求造成之困擾，提供相關知能研習，強化導師輔導成效。舉辦1場講座，計邀請各系導師出席參與研習，所需經費共計8,000元(含講座鐘點費、膳費、印刷費、雜支等)。</t>
    <phoneticPr fontId="2" type="noConversion"/>
  </si>
  <si>
    <t>4.建立師生溝通管道(生)</t>
    <phoneticPr fontId="2" type="noConversion"/>
  </si>
  <si>
    <t>1.全校學生約420人次
2.全校教官及班代表預估400人
3.全校原民生預計160人</t>
    <phoneticPr fontId="2" type="noConversion"/>
  </si>
  <si>
    <r>
      <t>1.法律諮詢：</t>
    </r>
    <r>
      <rPr>
        <sz val="9.5"/>
        <color rgb="FFFF0000"/>
        <rFont val="標楷體"/>
        <family val="4"/>
        <charset val="136"/>
      </rPr>
      <t>提供全校教職員工遇涉及民、刑法，購物、租賃訂約或智慧財產權法規等，依律師之專業分配，提供書面或不特定時段之面對面諮詢</t>
    </r>
    <r>
      <rPr>
        <sz val="9.5"/>
        <rFont val="標楷體"/>
        <family val="4"/>
        <charset val="136"/>
      </rPr>
      <t>，每週提供2小時服務，以1,000元計，每學期以28週計，約需2萬8,000元；2學期56週所需諮詢經費計5萬6,000元。
2.智慧財產權宣導：於105學年度第2學期及106學年度第1學期各辦理1場智慧財產權宣導講座，對象均為全校師生，參與人數約100人，所需經費1萬2,400元(含印刷費、雜支等)。另，為向新生宣導尊重智慧財產權觀念，擬製做智慧財產權宣導筆於新生暨家長座談會中發放(預估發放500份)，所需經費5,000元(印刷費)。
3.信用教育宣導系列活動：信用教育宣導系列活動，辦理106學年度學生就學貸款說明會，邀請臺灣銀行淡水分行人員蒞校宣導辦理就學貸款注意事項、現場對保服務等，對象為全校學生，參與人次計約200人次，所需經費1萬3,300元（含鐘點費、印刷費、膳費、雜支等）。
4.生活法治教育講座：辦理2場民主法治教育系列宣導活動，邀請學界或公務機關專業之講師蒞校演講，對象為全校學生，參與人數約200人次，所需經費約2萬6,400元(含講師鐘點費、印刷費、雜支等)。
5.原住民族就業及生活法治宣導：為使本校原民生了解關於原住民族相關法規，邀請具原住民籍之公務人員進行相關法治、國考經驗及就業講座分享，以提升本校原住民學生未來競爭力，並提供就業多元選擇。於105學年第2學期舉辦1場就業教育宣導，以及106學年第1學期舉辦1場原住民族法學教育宣導。2場所需經費1萬2,000元(含講座鐘點費、印刷費、雜支)。
6.生活法治教育宣導：106年度辦理1場校務人員民主法治人權教育宣導講座，參與人數約100人，所需經費約1萬40元(含講座鐘點費、膳費、雜支等)。
7.犯罪預防宣導：結合本校辦理校園安全宣導時機，以辦理講座及設攤闖關活動方式實施犯罪預防教育宣導，參與人數約500人，所需經費約3萬6,000元(含講師鐘點費、印刷費、雜支等)。</t>
    </r>
    <phoneticPr fontId="2" type="noConversion"/>
  </si>
  <si>
    <t>1.107學年度優秀青年選拔及表揚，依各學院學生人數比例分配名額，由各學院依選拔實施規定推薦優秀學生，計遴選出15位優秀青年，擬於全校班代表座談會中公開表揚優秀青年優良事蹟，並由校長頒發每人獎金2,000元及獎牌乙面，所需經費共計5萬元(含獎金、獎品(牌)、雜支等)。
2.為鼓勵學生參與社團活動，辦理畢業生服務獎選拔活動(應屆畢業生申請)，透過資料備審及現場簡報，遴選畢業生服務獎之代表，強化社團幹部表揚制度，預算約1萬元。</t>
    <phoneticPr fontId="2" type="noConversion"/>
  </si>
  <si>
    <t>1.生活藝術相關講座：參加對象為本校學生，計約200人，將邀請專業人士蒞校講座，藉以強化學生人文涵養、陶冶性情品德，培養德術兼備之現代化青年，所需經費約4萬元(含講座鐘點費、印刷費、雜支等)。
2.原住民學生之夜：藉由原住民歌舞表演與展覽方式，邀請全校師生欣賞，使原住民文化活動在校園中引起迴響，亦陪同輔導學生經由原住民歌舞練習、成果發表活動企劃、進行，凝聚原住民學生情誼及提昇族群認同，所需經費1萬6,000元(含印刷費、表演服裝與道具租借等)。
3.原來這麼美-了解原住民文化：推動文化使命，讓原住民堅毅不輕易放棄的精神代代延續下去，讓全校師生看見原住民在台灣存在的價值，預計邀請原住民文化創作工作者進行2場講座分享。所需經費1萬元(含講座鐘點費、印刷費、雜支等)。</t>
    <phoneticPr fontId="2" type="noConversion"/>
  </si>
  <si>
    <t>獎金、獎品限以配合款支應。</t>
    <phoneticPr fontId="2" type="noConversion"/>
  </si>
  <si>
    <t>106學年度第2學期辦理學務人員認識行政程序法講座，提升學務人員依法行政及恪遵法律一般原則，提升服務品質避免危害學生權利；107學年度第1學期為提升學務人員對原住民族文化及原住民相關權益認識，並強化學務人員對原民生之輔導，辦理原住民學生輔導知能講座，參與對象為學務與輔導工作人員，2場次計約160人次出席，2場所需經費計2萬1,500元（含講座鐘點費、膳費、印刷費、雜支等）。</t>
    <phoneticPr fontId="2" type="noConversion"/>
  </si>
  <si>
    <r>
      <t>5.</t>
    </r>
    <r>
      <rPr>
        <sz val="11"/>
        <rFont val="標楷體"/>
        <family val="4"/>
        <charset val="136"/>
      </rPr>
      <t>大二大三導師暨學輔人員輔導知能研習會</t>
    </r>
    <r>
      <rPr>
        <sz val="11"/>
        <rFont val="Times New Roman"/>
        <family val="1"/>
      </rPr>
      <t>(</t>
    </r>
    <r>
      <rPr>
        <sz val="11"/>
        <rFont val="標楷體"/>
        <family val="4"/>
        <charset val="136"/>
      </rPr>
      <t>諮</t>
    </r>
    <r>
      <rPr>
        <sz val="11"/>
        <rFont val="Times New Roman"/>
        <family val="1"/>
      </rPr>
      <t>)</t>
    </r>
    <phoneticPr fontId="2" type="noConversion"/>
  </si>
  <si>
    <t>於每年6月底辦理「社團傳承暨交接典禮」預計約有300人參與，及4天研習活動「淡海同舟-社團負責人研習會」預計約有200人參與。目的除提升社團負責人之社團行政、經營能力外，同時傳達社團核心價值及同舟理念。課程研習包含淡江文化、社團經營、組織管理、領導能力、目標策略、行銷創意等，帶動社團全方位發展。所需經費計50萬元(含講座鐘點費、印製費、膳宿費、活動費、燈光音響租借費等)。</t>
    <phoneticPr fontId="2" type="noConversion"/>
  </si>
  <si>
    <t>新舊任社團負責人計500人。</t>
    <phoneticPr fontId="2" type="noConversion"/>
  </si>
  <si>
    <t>1.校內學生自治組織辦理特色活動「校慶蛋捲節」屬於本校特色節日，邀請校內外人士參與園遊會擺攤活動、安排社團及藝人表演，並結合校內社團成果展現及鄰近社區團體特色活動，達到校園與社區的結合，預計吸引2,000名師生參與，經費預算約15萬元(含帳篷租借費、印製費、活動費等費用)。
2.學生社團吉他社辦理「金韶獎－創作暨歌唱大賽」，藉由延續本校民歌發源地歷史，把金韶精神傳遞給更多熱愛音樂的人，預計招收300位參賽者，以及1,000位觀眾入場觀賽，經費預算約13萬元(含裁判費、燈光音響租借費、印製費、活動費等費用及13,200元獎牌費)。</t>
    <phoneticPr fontId="2" type="noConversion"/>
  </si>
  <si>
    <t>透過招募、甄選、培訓、反思、活動再造等方式，厚植卸任幹部多元軟硬實力，打造全方位社團鍛造師，增進未來職場競爭力。培訓內容包含移地訓練精進團隊向心力、邀請相關專業講師演講，如行銷技巧、反思帶領、肢體表達等，完成一年鍛造師經歷將授予相關證明。所需經費計5萬元(含講座鐘點費、印製費、膳宿費、活動費、鍛造師獎牌24,000元等)。</t>
  </si>
  <si>
    <t>2.辦理海外志工培訓活動(課)</t>
    <phoneticPr fontId="2" type="noConversion"/>
  </si>
  <si>
    <t>每年寒暑假皆會招募學生約20名至泰國及柬埔寨進行中文及電腦教學，以提升當地學童就業競爭力，並培養本校學生國際視野、同理心等。服務員培訓包含漢語拼音教學、教案寫作、活動設計、團隊共識培養、泰語柬語教學等，所需經費計10萬元(含講座鐘點費、印製費、膳宿費、活動費等)。</t>
  </si>
  <si>
    <t>1.培育社團菁英傳揚社團精神(課)</t>
    <phoneticPr fontId="2" type="noConversion"/>
  </si>
  <si>
    <t>社團鍛造師約50人</t>
    <phoneticPr fontId="2" type="noConversion"/>
  </si>
  <si>
    <t>招募國際志工約計40人</t>
    <phoneticPr fontId="2" type="noConversion"/>
  </si>
  <si>
    <t>3.形塑住宿書院精神(住)</t>
    <phoneticPr fontId="2" type="noConversion"/>
  </si>
  <si>
    <t>為加強學生災害防範及應變能力，於體育館1F社辦廣場舉辦學生社團幹部消防與防災講習暨演練，邀請新北市淡水消防分隊指導，課程內容包括災害預防課程、滅火器操作、消防栓射水、煙霧體驗及CPR操作練習。預算約3萬元(含講座鐘點費、活動費、膳宿費等)。</t>
    <phoneticPr fontId="2" type="noConversion"/>
  </si>
  <si>
    <t>邀請紅十字會派員協助辦理急救員訓練每學期1場次，共計2場次，課程內容包括心肺復甦術、哈姆立克法，及施行救命術時所應注意的正確觀念。此外創傷處理部分則有止血、包紮、固定、搬運的基本救助訓練；並進行測驗，測驗及格頒發急救員證書，預算約7萬元(含考照費、講師鐘點費、印製費、活動費等費用)。</t>
    <phoneticPr fontId="2" type="noConversion"/>
  </si>
  <si>
    <t>社團幹部計80人。</t>
    <phoneticPr fontId="2" type="noConversion"/>
  </si>
  <si>
    <t>9.心理衛生教育宣導(蘭陽)</t>
    <phoneticPr fontId="2" type="noConversion"/>
  </si>
  <si>
    <t>1.各屬性社團辦理成果發表會(展覽、音樂會發表、系列週展、舞蹈發表…等)，展現社團成員年度所學，補助約3,000元-10,000元，預估40場次(含活動費、印製費、燈光音響租借費等)。
2.社團評鑑補助各社團檔案製作費用1,000元，鼓勵社團整理年度成果，展現社團績效，約140個社團(含印製費、活動費等)。</t>
    <phoneticPr fontId="2" type="noConversion"/>
  </si>
  <si>
    <t>1.藉由本校境外學生聯合參展各國習俗、飲食文化、藝品服裝等、增進參觀者對各國民間風情及本校境外學生的認識。
2.藉由傳統服裝、表演活動、語言教學及互動遊戲，加強本地生與境外學生之交流，推廣藝術之風。
3.籍此活動發揮境外學生們友愛、互助團結之精神。
4.希望透過文物展能使來自不同地區的境外學生，了解彼此的生長環境和思想差異。</t>
    <phoneticPr fontId="2" type="noConversion"/>
  </si>
  <si>
    <t>4.辦理學生多元藝文活動(蘭陽)</t>
    <phoneticPr fontId="2" type="noConversion"/>
  </si>
  <si>
    <t>1.為展現社團自身創意及活動特色，辦理社團招生嘉年華，預算約12萬元(含印製費、活動費、器材租借費等)。
2.社團辦公室佈置整潔競賽活動，社團發揮創意美化社辦及外牆，預算約2萬元(含印製費、活動費、獎金)。</t>
    <phoneticPr fontId="2" type="noConversion"/>
  </si>
  <si>
    <r>
      <t>6.</t>
    </r>
    <r>
      <rPr>
        <sz val="11"/>
        <rFont val="標楷體"/>
        <family val="4"/>
        <charset val="136"/>
      </rPr>
      <t>生涯探索專案</t>
    </r>
    <r>
      <rPr>
        <sz val="11"/>
        <rFont val="Times New Roman"/>
        <family val="1"/>
      </rPr>
      <t>(</t>
    </r>
    <r>
      <rPr>
        <sz val="11"/>
        <rFont val="標楷體"/>
        <family val="4"/>
        <charset val="136"/>
      </rPr>
      <t>諮</t>
    </r>
    <r>
      <rPr>
        <sz val="11"/>
        <rFont val="Times New Roman"/>
        <family val="1"/>
      </rPr>
      <t>)</t>
    </r>
    <phoneticPr fontId="2" type="noConversion"/>
  </si>
  <si>
    <t>7.激發住宿生潛能，發展宿舍同儕輔導學習團隊(住)</t>
    <phoneticPr fontId="2" type="noConversion"/>
  </si>
  <si>
    <t>1.辦理學生會會務工作研習，培訓對象為學生會正副會長、學生議會議員、學生評議會委員及秘書團，預計於6月底至7月期間擇日辦理，研習內容預計安排法學緒論、組織經營管理、學生會相關法規說明、校務資源介紹、校級會議參與及探討校園待解決建議案等與學生自治組織議題相關課程，藉此傳承學生會運作經驗，使學生會成員得以順利運作，落實學生自治之精神。預計舉辦1場次，預算約4萬。
2.5月份辦理學生正副會長、議員選舉1場次，經費約9萬元(含旅運費、印製費等)。
3.辦理議事推廣研習營，帶領學生實際參訪台北市議會，以更貼近了解實際運作狀況，並邀請講師進行議事相關知能研習，經費約6萬元(含旅運費、講座鐘點費、膳宿費、保險等)。
4.自治組織增進學權知能進修課程1場次、議員培訓講座2場次，每場次預算4,000元(含講座鐘點費等)。
5.辦理學生自治組織經營論壇，參與對象為全國大專校院學生會、學生議會及學生評議會成員，預計安排專題演講及分組交流活動，增進校際間學生自治組織之交流與經驗分享。預計辦理1場，預算約2萬。</t>
    <phoneticPr fontId="2" type="noConversion"/>
  </si>
  <si>
    <t>辦理社團負責人座談會，會議校長主持，邀請全校各級師長出席，與校內學生社團負責人座談，進行良好溝通，增進社團發展及經營品質。預計辦理1場次，參與人數約250人，經費預算3萬元(含膳宿費、印製費、活動費)。</t>
    <phoneticPr fontId="2" type="noConversion"/>
  </si>
  <si>
    <t>1.為增進社團多元發展，特規劃此項目，主軸包含技能研習系列活動、交流觀摩系列活動以及體驗教育系列活動等。每場次經費補助約3,000元-15,000元，估計60場次。
2.各社團辦理服務學習訓練課程，每場次經費補助3,264元-10,000元，預計16場次(含講座鐘點費、印製費、活動費等)。</t>
    <phoneticPr fontId="2" type="noConversion"/>
  </si>
  <si>
    <t>為提升社團指導老師輔導社團效能，擬安排師生茶會，提供社團與指導老師互相交流的平台，強化社團與指導老師之間的連結，預計辦理1場次，參與人數約250人，預算3萬元(含膳宿費、印製費)。</t>
    <phoneticPr fontId="2" type="noConversion"/>
  </si>
  <si>
    <t>社團指導老師、學生計250人次。</t>
    <phoneticPr fontId="2" type="noConversion"/>
  </si>
  <si>
    <t>1.班代表座談會：107年度辦理全校班代表座談會共2場。106學年度第2學期參加對象為二、三年級及研究所班代表，參與人數約210人；106學年度第1學期參加對象為一、四、五年級及研究所班代表，參與人數約210人；2場所需經費共計4萬400元(各2萬200元)(含膳費、印刷費、雜支等)。
2.系教官班代表座談會：每學期由輔導教官邀集各系班代(含進學班)或相關人員進行座談，上、下學期各辦理45場次，參加座談人數每學期約400人，會中宣導防災、賃居安全、防詐騙、菸害防治、交通安全、性別平等、性騷擾防治、尊重智財權等生活輔導事項，所需經費約6萬5,000元(含膳費、雜支等)。
3.原來有約：與原住民學生互動，所需經費約2萬元（含膳費、印刷費、雜支等）。
(1)分別於106學年度第2學期及107學年度第1學期各辦理3場師生輔導約談，適時給予學生輔導，並於每學期開學初辦理原住民工讀生與獎助學金申請座談會。
(2)106學年度第2學期辦理期末座談會，107學年度第1學期辦理原住民新生座談會，使新生了解本校學生學習與生活相關資源。</t>
    <phoneticPr fontId="2" type="noConversion"/>
  </si>
  <si>
    <t>1.為加深學生服務學習觀念、強化服務時之必要能力及服務前所需了解之注意事項，預計舉辦20場相關講座與說明會。補助經費約6萬6510元(含講座鐘點費、雇主補充保費、雜支印刷等)。
2.辦理「微笑服務感動學習」影片甄選活動，包含獎金2萬元，補助經費約2萬2500元。
3.辦理「服務學習專業團隊」獎勵活動，鼓勵學生利用專業所學回饋社會，辦理發表會並擇4案優選提供每案獎金5000元，共計獎金2萬元，補助經費約2萬2,500元(含印刷、雜支、膳宿等費用)。
4.充實社團服務知能活動(課)：
(1)辦理志願服務基礎訓練(2天)4場次：課程包含志願服務的內涵、志願服務倫理、快樂志工就是我、志願服務經驗分享、志願服務法規之認識、志願服務發展趨勢、志願服務特殊訓練，約12萬元(含講座鐘點費、膳宿費、印製費、活動費等)。
(2)辦理志願服務特殊訓練3場次，課程包含：唱跳、造型氣球、音樂遊戲、POP美工字體、活動影像紀錄、企畫書排版設計，約9萬元(含講座鐘點費、印製費、活動費等)。
(3)辦理寒暑假服務隊行前說明暨授旗典禮，於典禮中說明出隊須注意之相關事項，並邀請學校師長出席，為學生加油打氣，授予校旗，共計2場次，預算8萬元(含印刷、膳宿費、耗材等)。</t>
    <phoneticPr fontId="2" type="noConversion"/>
  </si>
  <si>
    <t>1.結合社團共同辦理全校性或校際性活動(蘭薪相傳、畢業晚會、展翼歡送會)經費11萬7,000元(含交通費、膳食費、活動材料費、印製費、雜支等)。補助社團體育活動(排球、籃球、桌球、羽球、足球等)整年度約3萬3,000元(含獎金、獎盃等)。總計約15萬元。</t>
    <phoneticPr fontId="2" type="noConversion"/>
  </si>
  <si>
    <t>補助蘭陽校園社團辦理學術演講、藝文推廣、社團評鑑、特色活動(新生餐會、中秋師生聯歡、校慶、冬至湯圓、聖誕晚會等)，預算經費約12萬元(含交通費、膳食費、活動材料費、印製費、雜支等)。</t>
    <phoneticPr fontId="2" type="noConversion"/>
  </si>
  <si>
    <t>4.設置學生宿舍聯合服務台提升服務效能(住)</t>
    <phoneticPr fontId="2" type="noConversion"/>
  </si>
  <si>
    <t>5.辦理同儕與人群關係促進相關活動(住)</t>
    <phoneticPr fontId="2" type="noConversion"/>
  </si>
  <si>
    <r>
      <t xml:space="preserve"> 107學輔計畫概算表</t>
    </r>
    <r>
      <rPr>
        <b/>
        <sz val="14"/>
        <rFont val="新細明體"/>
        <family val="1"/>
        <charset val="136"/>
      </rPr>
      <t>(</t>
    </r>
    <r>
      <rPr>
        <b/>
        <sz val="14"/>
        <color rgb="FFFF0000"/>
        <rFont val="新細明體"/>
        <family val="1"/>
        <charset val="136"/>
      </rPr>
      <t>經各組確認待陳核</t>
    </r>
    <r>
      <rPr>
        <b/>
        <sz val="14"/>
        <rFont val="新細明體"/>
        <family val="1"/>
        <charset val="136"/>
      </rPr>
      <t>)</t>
    </r>
    <r>
      <rPr>
        <sz val="14"/>
        <rFont val="新細明體"/>
        <family val="1"/>
        <charset val="136"/>
      </rPr>
      <t xml:space="preserve"> </t>
    </r>
    <r>
      <rPr>
        <b/>
        <sz val="14"/>
        <color rgb="FF0000FF"/>
        <rFont val="新細明體"/>
        <family val="1"/>
        <charset val="136"/>
      </rPr>
      <t>（107.1.2）</t>
    </r>
    <r>
      <rPr>
        <sz val="14"/>
        <rFont val="新細明體"/>
        <family val="1"/>
        <charset val="136"/>
      </rPr>
      <t xml:space="preserve">                                                                            </t>
    </r>
    <phoneticPr fontId="2" type="noConversion"/>
  </si>
  <si>
    <t>辦理學生宿舍住宿生進住報到相關事宜，包括住宿資料繳交、領取寢室鑰匙、購買冷氣卡、借用遙控器及發放臨時門卡等，俾順利完成進住手續。期間亦將主動提供引導與釋疑之服務，藉此樹立新生及家長對宿舍的美好第一印象，讓家長及住宿生可深刻感受宿舍的便民與溫馨。經費預算約2萬元(含膳費及文宣印刷等)。</t>
    <phoneticPr fontId="2" type="noConversion"/>
  </si>
  <si>
    <r>
      <rPr>
        <sz val="11"/>
        <rFont val="標楷體"/>
        <family val="4"/>
        <charset val="136"/>
      </rPr>
      <t>全校師生預計</t>
    </r>
    <r>
      <rPr>
        <sz val="11"/>
        <rFont val="Times New Roman"/>
        <family val="1"/>
      </rPr>
      <t>500</t>
    </r>
    <r>
      <rPr>
        <sz val="11"/>
        <rFont val="標楷體"/>
        <family val="4"/>
        <charset val="136"/>
      </rPr>
      <t>人。</t>
    </r>
    <phoneticPr fontId="2" type="noConversion"/>
  </si>
  <si>
    <r>
      <rPr>
        <sz val="11"/>
        <rFont val="標楷體"/>
        <family val="4"/>
        <charset val="136"/>
      </rPr>
      <t xml:space="preserve">為協助學生及其伴侶健康地去面對關係中的衝突與回應，預防感情危機，避免自傷或傷人行為產生。預計辦理：
</t>
    </r>
    <r>
      <rPr>
        <sz val="11"/>
        <rFont val="Times New Roman"/>
        <family val="1"/>
      </rPr>
      <t>1</t>
    </r>
    <r>
      <rPr>
        <sz val="11"/>
        <rFont val="標楷體"/>
        <family val="4"/>
        <charset val="136"/>
      </rPr>
      <t>、辦理情感教育主題推廣活動</t>
    </r>
    <r>
      <rPr>
        <sz val="11"/>
        <rFont val="Times New Roman"/>
        <family val="1"/>
      </rPr>
      <t>4~5</t>
    </r>
    <r>
      <rPr>
        <sz val="11"/>
        <rFont val="標楷體"/>
        <family val="4"/>
        <charset val="136"/>
      </rPr>
      <t xml:space="preserve">天；
</t>
    </r>
    <r>
      <rPr>
        <sz val="11"/>
        <rFont val="Times New Roman"/>
        <family val="1"/>
      </rPr>
      <t>2</t>
    </r>
    <r>
      <rPr>
        <sz val="11"/>
        <rFont val="標楷體"/>
        <family val="4"/>
        <charset val="136"/>
      </rPr>
      <t>、辦理情感教育主題講座</t>
    </r>
    <r>
      <rPr>
        <sz val="11"/>
        <rFont val="Times New Roman"/>
        <family val="1"/>
      </rPr>
      <t>1~2</t>
    </r>
    <r>
      <rPr>
        <sz val="11"/>
        <rFont val="標楷體"/>
        <family val="4"/>
        <charset val="136"/>
      </rPr>
      <t xml:space="preserve">場；
</t>
    </r>
    <r>
      <rPr>
        <sz val="11"/>
        <rFont val="Times New Roman"/>
        <family val="1"/>
      </rPr>
      <t>3</t>
    </r>
    <r>
      <rPr>
        <sz val="11"/>
        <rFont val="標楷體"/>
        <family val="4"/>
        <charset val="136"/>
      </rPr>
      <t xml:space="preserve">、舉辦伴侶諮商門診；
</t>
    </r>
    <r>
      <rPr>
        <sz val="11"/>
        <rFont val="Times New Roman"/>
        <family val="1"/>
      </rPr>
      <t>4</t>
    </r>
    <r>
      <rPr>
        <sz val="11"/>
        <rFont val="標楷體"/>
        <family val="4"/>
        <charset val="136"/>
      </rPr>
      <t xml:space="preserve">、舉辦伴侶手作工作坊等系列活動；
</t>
    </r>
    <r>
      <rPr>
        <sz val="11"/>
        <rFont val="Times New Roman"/>
        <family val="1"/>
      </rPr>
      <t>5</t>
    </r>
    <r>
      <rPr>
        <sz val="11"/>
        <rFont val="標楷體"/>
        <family val="4"/>
        <charset val="136"/>
      </rPr>
      <t>、製發情感教育宣導品、例行性海報及廁所文宣、情感教育主題文章之衛教宣導。
經費預估約需</t>
    </r>
    <r>
      <rPr>
        <sz val="11"/>
        <rFont val="Times New Roman"/>
        <family val="1"/>
      </rPr>
      <t>10</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</si>
  <si>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t>本校導師約60人。</t>
    <phoneticPr fontId="2" type="noConversion"/>
  </si>
  <si>
    <t>1.社區中小學交通安全宣教(生)</t>
    <phoneticPr fontId="2" type="noConversion"/>
  </si>
  <si>
    <r>
      <t>1.體育性社團辦理校際交流競賽活動(球類、武術觀摩會)、講座，約30場次，預算約4,000元(含報名費、旅運費等)。
2.體育性社團參與全國院校錦標賽(球類)，</t>
    </r>
    <r>
      <rPr>
        <sz val="11"/>
        <color rgb="FFFF0000"/>
        <rFont val="標楷體"/>
        <family val="4"/>
        <charset val="136"/>
      </rPr>
      <t>約30場次</t>
    </r>
    <r>
      <rPr>
        <sz val="11"/>
        <rFont val="標楷體"/>
        <family val="4"/>
        <charset val="136"/>
      </rPr>
      <t>，預算約3,000元(含報名費、旅運費等)。
3.學會性社團辦理大型運動會競賽，邀請各大專院校系隊至本校進行交流競賽，場次約5場，預算約5,000-20,000元(含報名費、印製費、活動費等)。</t>
    </r>
    <phoneticPr fontId="2" type="noConversion"/>
  </si>
  <si>
    <r>
      <t>本項辦理項目為社團幹部訓練活動，活動主軸分階段給予不同課程內容。
1.屬性社團聯合訓練活動，增進同性質社團交流，促進社團發展。每場次30,000元以內，</t>
    </r>
    <r>
      <rPr>
        <sz val="11"/>
        <color rgb="FFFF0000"/>
        <rFont val="標楷體"/>
        <family val="4"/>
        <charset val="136"/>
      </rPr>
      <t>預估5場次</t>
    </r>
    <r>
      <rPr>
        <sz val="11"/>
        <rFont val="標楷體"/>
        <family val="4"/>
        <charset val="136"/>
      </rPr>
      <t>(含講座鐘點費、印製費、活動費等)。
2.社團聯合幹部訓練，透過社團間交流及分享，使社團間資源共享，</t>
    </r>
    <r>
      <rPr>
        <sz val="11"/>
        <color rgb="FFFF0000"/>
        <rFont val="標楷體"/>
        <family val="4"/>
        <charset val="136"/>
      </rPr>
      <t>預估5場次</t>
    </r>
    <r>
      <rPr>
        <sz val="11"/>
        <rFont val="標楷體"/>
        <family val="4"/>
        <charset val="136"/>
      </rPr>
      <t>，每場約3,000元-8,000元不等(含講座鐘點費、活動費、印製費等)。
3.社團幹部訓練，配合社團發展需求，規劃相關培訓課程，於平日、寒暑假皆辦理，預估40場次，每場3,000元-5,000元不等(含講座鐘點費、活動費等)。
4.社團服務訓練相關課程(團體動力、學生互動等課程)經費補助3,000元-10,000元不等，預計16場次(含講座鐘點費、印製費、活動費等)。</t>
    </r>
    <phoneticPr fontId="2" type="noConversion"/>
  </si>
  <si>
    <t>1.音樂性社團辦理音樂活動，透過音樂演出活動，洗滌心靈，使身心靈獲得休憩，預計10場次，約3,000元-15,000元(含印製費、活動費)。
2.宗教性社團、學藝性社團辦理分享會活動或講座，透過分享探討生命價值的意義，並學會感恩知足，預計15場次，約3,000元至5,000元(含講座鐘點費、印製費)。</t>
    <phoneticPr fontId="2" type="noConversion"/>
  </si>
  <si>
    <t>學生約600人。</t>
    <phoneticPr fontId="2" type="noConversion"/>
  </si>
  <si>
    <r>
      <t>1.學藝性社團辦理藝文講座及實作體驗課程，以增進技能學習，提升人文素養，每場次補助3,000元-10,000元，約30場次(含講座鐘點費、活動費等)。
2.音樂性社團邀請知名樂團及樂手進行創作分享，提高學生音樂素養及學習興趣，</t>
    </r>
    <r>
      <rPr>
        <sz val="11"/>
        <color rgb="FFFF0000"/>
        <rFont val="標楷體"/>
        <family val="4"/>
        <charset val="136"/>
      </rPr>
      <t>約10場次</t>
    </r>
    <r>
      <rPr>
        <sz val="11"/>
        <rFont val="標楷體"/>
        <family val="4"/>
        <charset val="136"/>
      </rPr>
      <t>，每場次補助約3,000元-5,000元(含講座鐘點費、活動費等)。
3.各屬性社團辦理相關藝文講座，提升學生人文涵養，約10場次，每場次補助約3,000元-5,000元(含講座鐘點費、活動費)。</t>
    </r>
    <phoneticPr fontId="2" type="noConversion"/>
  </si>
  <si>
    <t>學生約2,000人次。</t>
    <phoneticPr fontId="2" type="noConversion"/>
  </si>
  <si>
    <t>帶動中小學社團發展相關活動：
1.社團利用平日課餘時間前往鄰近中小學(鄧公、新興、淡水國小..等)進行體能、音樂教學、美勞創作等教學服務，並依其服務次數、遠近、教案內容酌予補助。
2.補助每一社團約3,000元-8,000元不等，所需經費約10萬元(含活動費、膳宿費、旅運費、雜支等)。</t>
    <phoneticPr fontId="2" type="noConversion"/>
  </si>
  <si>
    <t>社團成員及中小學學生，約20個社團參與學生約220人，服務學生人次約550人次。</t>
    <phoneticPr fontId="2" type="noConversion"/>
  </si>
  <si>
    <t>為鼓勵社團進行服務學習活動而規劃此項目，服務對象及內容則依據社團特色及發展而有不同，包含弱勢孩童課業輔導、獨居老人陪伴服務、希望閱讀服務、捐血服務、淨灘海廢檢測、募集發票、街友服務等。預估經費3,000元-10,000元不等，各類服務活動約50場次(含旅運費、保險、膳宿費、文具等)，所需經費13萬。</t>
    <phoneticPr fontId="9" type="noConversion"/>
  </si>
  <si>
    <t>1.社團於寒假及暑假期間至偏鄉地區舉辦營隊，大部分服務隊皆以長期深耕為目標，以了解在地在地文化，相互學習、成長，其餘社團則依服務對象需求訂定服務計畫。透過與校方溝通了解需求後，進行課程設計並實際執行，以服務國小孩童，回饋所學，藉由反思理解服務內涵及社會相關議題。經費補助約1萬5,000元-2萬元，預估寒暑假共計40隊隊伍，所需經費40萬元。
2.辦理寒暑假服務隊成果分享會，進行觀摩並分享服務經驗；邀請老師進行服務評選，評選內容包含服務持續性及服務特色，評選優秀隊伍予以獎勵。編列競賽獎金共3名，每名3,000元，共計2場次(合計獎金1萬8,000元)，預算9萬元。
3.辦理淡服心引力-寒暑假服務隊研習會，透過研習會課程及活動設計，讓預計出隊的服務隊幹部，先瞭解服務學習概念及步驟，探討服務的多元及發展性，並與校外團隊交流，延續服務價值，預計每學期期初辦理，寒假服務隊研習需6萬元(80人)，暑假服務隊研習需2萬元(30人)。</t>
    <phoneticPr fontId="9" type="noConversion"/>
  </si>
  <si>
    <t>社團成員約1,000人，服務3,000人次。</t>
    <phoneticPr fontId="9" type="noConversion"/>
  </si>
  <si>
    <t>1.補助社團參加107年全國社團評鑑檔案競賽暨觀摩活動，並派社團幹部前往觀摩及交流。
2.預算13萬元(含赴台中3日遊覽車旅運費、住宿、膳宿費、印製費、活動費等)。</t>
    <phoneticPr fontId="2" type="noConversion"/>
  </si>
  <si>
    <t>學務人員5人及社團幹部100人。</t>
    <phoneticPr fontId="2" type="noConversion"/>
  </si>
  <si>
    <r>
      <t>2.</t>
    </r>
    <r>
      <rPr>
        <sz val="11"/>
        <rFont val="標楷體"/>
        <family val="4"/>
        <charset val="136"/>
      </rPr>
      <t>社區兒童心理關懷志工專案</t>
    </r>
    <r>
      <rPr>
        <sz val="11"/>
        <rFont val="Times New Roman"/>
        <family val="1"/>
      </rPr>
      <t>(</t>
    </r>
    <r>
      <rPr>
        <sz val="11"/>
        <rFont val="標楷體"/>
        <family val="4"/>
        <charset val="136"/>
      </rPr>
      <t>諮</t>
    </r>
    <r>
      <rPr>
        <sz val="11"/>
        <rFont val="Times New Roman"/>
        <family val="1"/>
      </rPr>
      <t>)</t>
    </r>
    <phoneticPr fontId="2" type="noConversion"/>
  </si>
  <si>
    <t>3.帶動社區中小學服務活動暨成果分享(課)</t>
    <phoneticPr fontId="2" type="noConversion"/>
  </si>
  <si>
    <t>4.推廣服務學習精神，辦理學生參與服務學習相關活動(本)(課)
(本65000、46510)
(課180000、110000)</t>
    <phoneticPr fontId="2" type="noConversion"/>
  </si>
  <si>
    <t>5.社團服務學習活動(課)</t>
    <phoneticPr fontId="9" type="noConversion"/>
  </si>
  <si>
    <t>6.社團寒暑假服務活動暨成果分享(課)</t>
    <phoneticPr fontId="9" type="noConversion"/>
  </si>
  <si>
    <t>7.補助文化涵養培育及各項境外生教育、知性、社區活動 (境)</t>
    <phoneticPr fontId="2" type="noConversion"/>
  </si>
  <si>
    <t>8.推動社團服務學習(蘭陽)</t>
    <phoneticPr fontId="2" type="noConversion"/>
  </si>
  <si>
    <r>
      <t xml:space="preserve"> 107學輔計畫概算表</t>
    </r>
    <r>
      <rPr>
        <b/>
        <sz val="14"/>
        <rFont val="新細明體"/>
        <family val="1"/>
        <charset val="136"/>
      </rPr>
      <t>(</t>
    </r>
    <r>
      <rPr>
        <b/>
        <sz val="14"/>
        <color rgb="FFFF0000"/>
        <rFont val="新細明體"/>
        <family val="1"/>
        <charset val="136"/>
      </rPr>
      <t>各組確認後陳核</t>
    </r>
    <r>
      <rPr>
        <b/>
        <sz val="14"/>
        <rFont val="新細明體"/>
        <family val="1"/>
        <charset val="136"/>
      </rPr>
      <t>)</t>
    </r>
    <r>
      <rPr>
        <sz val="14"/>
        <rFont val="新細明體"/>
        <family val="1"/>
        <charset val="136"/>
      </rPr>
      <t xml:space="preserve"> </t>
    </r>
    <r>
      <rPr>
        <b/>
        <sz val="14"/>
        <color rgb="FF0000FF"/>
        <rFont val="新細明體"/>
        <family val="1"/>
        <charset val="136"/>
      </rPr>
      <t>（107.1.8）</t>
    </r>
    <r>
      <rPr>
        <sz val="14"/>
        <rFont val="新細明體"/>
        <family val="1"/>
        <charset val="136"/>
      </rPr>
      <t xml:space="preserve">                                                                            </t>
    </r>
    <phoneticPr fontId="2" type="noConversion"/>
  </si>
  <si>
    <r>
      <t>4.設置</t>
    </r>
    <r>
      <rPr>
        <sz val="11"/>
        <color rgb="FFFF0000"/>
        <rFont val="標楷體"/>
        <family val="4"/>
        <charset val="136"/>
      </rPr>
      <t>學生宿舍</t>
    </r>
    <r>
      <rPr>
        <sz val="11"/>
        <rFont val="標楷體"/>
        <family val="4"/>
        <charset val="136"/>
      </rPr>
      <t>聯合服務台提升服務效能(住)</t>
    </r>
    <phoneticPr fontId="2" type="noConversion"/>
  </si>
  <si>
    <r>
      <t>5.</t>
    </r>
    <r>
      <rPr>
        <sz val="11"/>
        <color rgb="FFFF0000"/>
        <rFont val="標楷體"/>
        <family val="4"/>
        <charset val="136"/>
      </rPr>
      <t>辦理同儕與</t>
    </r>
    <r>
      <rPr>
        <sz val="11"/>
        <rFont val="標楷體"/>
        <family val="4"/>
        <charset val="136"/>
      </rPr>
      <t>人群關係促進相關活動(住)</t>
    </r>
    <phoneticPr fontId="2" type="noConversion"/>
  </si>
  <si>
    <r>
      <rPr>
        <sz val="11"/>
        <color rgb="FFFF0000"/>
        <rFont val="標楷體"/>
        <family val="4"/>
        <charset val="136"/>
      </rPr>
      <t>辦理學生宿舍住宿生進住報到相關事宜，包括住宿資料繳交、領取寢室鑰匙、購買冷氣卡、借用遙控器及發放臨時門卡等，俾順利完成進住手續。期間亦將主動提供引導與釋疑之服務，藉此樹立新生及家長對宿舍的美好第一印象，讓家長及住宿生可深刻感受宿舍的便民與溫馨</t>
    </r>
    <r>
      <rPr>
        <sz val="11"/>
        <color theme="1"/>
        <rFont val="標楷體"/>
        <family val="4"/>
        <charset val="136"/>
      </rPr>
      <t>，經費預算約2萬元(含膳費及文宣印刷等)。</t>
    </r>
    <phoneticPr fontId="2" type="noConversion"/>
  </si>
  <si>
    <r>
      <t xml:space="preserve"> 107學輔計畫概算表</t>
    </r>
    <r>
      <rPr>
        <b/>
        <sz val="14"/>
        <rFont val="新細明體"/>
        <family val="1"/>
        <charset val="136"/>
      </rPr>
      <t>(</t>
    </r>
    <r>
      <rPr>
        <b/>
        <sz val="14"/>
        <color rgb="FFFF0000"/>
        <rFont val="新細明體"/>
        <family val="1"/>
        <charset val="136"/>
      </rPr>
      <t>秘書修改後陳核</t>
    </r>
    <r>
      <rPr>
        <b/>
        <sz val="14"/>
        <rFont val="新細明體"/>
        <family val="1"/>
        <charset val="136"/>
      </rPr>
      <t>)</t>
    </r>
    <r>
      <rPr>
        <sz val="14"/>
        <rFont val="新細明體"/>
        <family val="1"/>
        <charset val="136"/>
      </rPr>
      <t xml:space="preserve"> </t>
    </r>
    <r>
      <rPr>
        <b/>
        <sz val="14"/>
        <color rgb="FF0000FF"/>
        <rFont val="新細明體"/>
        <family val="1"/>
        <charset val="136"/>
      </rPr>
      <t>（107.1.11）</t>
    </r>
    <r>
      <rPr>
        <sz val="14"/>
        <rFont val="新細明體"/>
        <family val="1"/>
        <charset val="136"/>
      </rPr>
      <t xml:space="preserve">                                                                            </t>
    </r>
    <phoneticPr fontId="2" type="noConversion"/>
  </si>
  <si>
    <t>1.交通安全法律諮詢：協助教職員生因交通事故衍生如刑事傷害及民事賠償之涉法事務。諮詢方式按申請者之情況給予書面或安排面對面諮詢，並非固定時段或由固定值班之律師提供法律諮詢。交通事故處理研判與法律諮詢服務，每週提供1小時服務，以1,000元計，每學期以14週計，約需1萬4,280元；2學期28週所需諮詢經費計2萬8,560元。
2.交通安全宣導措施：交通安全巡查暨教育輔導措施：第1學期辦理2天宣導活動，對象為全校教職員生，參與人次預計1,000人次，所需經費計3萬7,000元(含宣傳品印刷、舞臺音響、雜支等)；第2學期預計辦理2天宣導活動、講座1場及機車防衛駕駛活動2場，對象為全校教職員生，參與人次預計1,200人次，所需經費計3萬1,000元(含鐘點費、運費、膳費、印刷費等)。</t>
    <phoneticPr fontId="2" type="noConversion"/>
  </si>
  <si>
    <r>
      <t>1.全校校外賃居生約發放2,000份
2.全校校外賃居生約訪視</t>
    </r>
    <r>
      <rPr>
        <sz val="11"/>
        <color rgb="FFFF0000"/>
        <rFont val="標楷體"/>
        <family val="4"/>
        <charset val="136"/>
      </rPr>
      <t>4,400人次</t>
    </r>
    <phoneticPr fontId="2" type="noConversion"/>
  </si>
  <si>
    <t>1.校安知能宣導與訓練：每學期辦理校園安全宣導宣導活動各1場次，參加對象為全校師生，所需經費3萬元。
2.校安研習系列活動1：健康安全校園種子培訓研習，每學年第1學期辦理1場次，參加對象為大一新生安全股長(每班1人)，約需4萬元(含講座鐘點費、膳費、印刷費、雜支等)。
3.校安研習系列活動2：新生入學安全教育研習，每學年第1學期辦理4場次，參加對象為全體大一新生約6,000人，將邀請「交通安全教育」講師宣講，並搭配行動劇演出，強化學生對交通安全的觀念，所需經費約7萬元(含講師費、印刷費、燈光及音響租用、雜支等)。</t>
    <phoneticPr fontId="2" type="noConversion"/>
  </si>
  <si>
    <t>1.體育性社團辦理校際交流競賽活動(球類、武術觀摩會)、講座，約30場次，預算約4,000元(含報名費、旅運費等)。
2.體育性社團參與全國院校錦標賽(球類)，約30場次，預算約3,000元(含報名費、旅運費等)。
3.學會性社團辦理大型運動會競賽，邀請各大專院校系隊至本校進行交流競賽，場次約5場，預算約5,000-20,000元(含報名費、印製費、活動費等)。</t>
    <phoneticPr fontId="2" type="noConversion"/>
  </si>
  <si>
    <t>本項辦理項目為社團幹部訓練活動，活動主軸分階段給予不同課程內容。
1.屬性社團聯合訓練活動，增進同性質社團交流，促進社團發展。每場次30,000元以內，預估5場次(含講座鐘點費、印製費、活動費等)。
2.社團聯合幹部訓練，透過社團間交流及分享，使社團間資源共享，預估5場次，每場約3,000元-8,000元不等(含講座鐘點費、活動費、印製費等)。
3.社團幹部訓練，配合社團發展需求，規劃相關培訓課程，於平日、寒暑假皆辦理，預估40場次，每場3,000元-5,000元不等(含講座鐘點費、活動費等)。
4.社團服務訓練相關課程(團體動力、學生互動等課程)經費補助3,000元-10,000元不等，預計16場次(含講座鐘點費、印製費、活動費等)。</t>
    <phoneticPr fontId="2" type="noConversion"/>
  </si>
  <si>
    <t>4.設置學生宿舍聯合服務台提升服務效能(住)</t>
    <phoneticPr fontId="2" type="noConversion"/>
  </si>
  <si>
    <t>5.辦理同儕與人群關係促進相關活動(住)</t>
    <phoneticPr fontId="2" type="noConversion"/>
  </si>
  <si>
    <r>
      <t>為聯繫境外生同學情誼及撫慰思鄉之情，辦理各項台灣節慶及聯誼活動，如端午節慶、中秋節慶、冬至節慶(卡拉OK活動)、春節聯歡及畢業境外生家長感恩接待茶會等。補助各項經費</t>
    </r>
    <r>
      <rPr>
        <sz val="11"/>
        <color rgb="FFFF0000"/>
        <rFont val="標楷體"/>
        <family val="4"/>
        <charset val="136"/>
      </rPr>
      <t>合計</t>
    </r>
    <r>
      <rPr>
        <sz val="11"/>
        <rFont val="標楷體"/>
        <family val="4"/>
        <charset val="136"/>
      </rPr>
      <t>6萬元(含膳費、器材租用等)。</t>
    </r>
    <phoneticPr fontId="2" type="noConversion"/>
  </si>
  <si>
    <t>1.學藝性社團辦理藝文講座及實作體驗課程，以增進技能學習，提升人文素養，每場次補助3,000元-10,000元，約30場次(含講座鐘點費、活動費等)。
2.音樂性社團邀請知名樂團及樂手進行創作分享，提高學生音樂素養及學習興趣，約10場次，每場次補助約3,000元-5,000元(含講座鐘點費、活動費等)。
3.各屬性社團辦理相關藝文講座，提升學生人文涵養，約10場次，每場次補助約3,000元-5,000元(含講座鐘點費、活動費)。</t>
    <phoneticPr fontId="2" type="noConversion"/>
  </si>
  <si>
    <t>為協助社團發揮創意與文學素養，整理社團特色或成果，製作屬於自己社團的刊物：
1.社團收集社員作品編排成冊，發行成果刊物(詩刊、畫冊…等)，預算2,000元-4,000元，約10個社團(含印製費)，約3萬元。
2.校友會發行介紹各地文化、景點、美食刊物，以推廣家鄉文化為目的，預算2,000元-4,000元，約5個社團(含印製費)，約2萬元。</t>
    <phoneticPr fontId="2" type="noConversion"/>
  </si>
  <si>
    <r>
      <t xml:space="preserve">1.法律諮詢：提供全校教職員工遇涉及民、刑法，購物、租賃訂約或智慧財產權法規等，依律師之專業分配，提供書面或不特定時段之面對面諮詢，每週提供2小時服務，以1,000元計，每學期以28週計，約需2萬8,000元；2學期56週所需諮詢經費計5萬6,000元。
</t>
    </r>
    <r>
      <rPr>
        <sz val="9.5"/>
        <color rgb="FFFF0000"/>
        <rFont val="標楷體"/>
        <family val="4"/>
        <charset val="136"/>
      </rPr>
      <t>2.智慧財產權宣導</t>
    </r>
    <r>
      <rPr>
        <sz val="9.5"/>
        <rFont val="標楷體"/>
        <family val="4"/>
        <charset val="136"/>
      </rPr>
      <t>：</t>
    </r>
    <r>
      <rPr>
        <sz val="9.5"/>
        <color rgb="FFFF0000"/>
        <rFont val="標楷體"/>
        <family val="4"/>
        <charset val="136"/>
      </rPr>
      <t>於106學年度第2學期及107學年度第1學期</t>
    </r>
    <r>
      <rPr>
        <sz val="9.5"/>
        <rFont val="標楷體"/>
        <family val="4"/>
        <charset val="136"/>
      </rPr>
      <t>各辦理1場智慧財產權宣導講座，對象均為全校師生，參與人數約100人，所需經費1萬2,400元(含印刷費、雜支等)。另，為向新生宣導尊重智慧財產權觀念，擬製做智慧財產權宣導筆於新生暨家長座談會中發放(預估發放500份)，所需經費5,000元(印刷費)。
3.信用教育宣導系列活動：信用教育宣導系列活動，辦理106學年度學生就學貸款說明會，邀請臺灣銀行淡水分行人員蒞校宣導辦理就學貸款注意事項、現場對保服務等，對象為全校學生，參與人次計約200人次，所需經費1萬3,300元（含鐘點費、印刷費、膳費、雜支等）。
4.生活法治教育講座：辦理2場民主法治教育系列宣導活動，邀請學界或公務機關專業之講師蒞校演講，對象為全校學生，參與人數約200人次，所需經費約2萬6,400元(含講師鐘點費、印刷費、雜支等)。
5.原住民族就業及生活法治宣導：為使本校原民生了解關於原住民族相關法規，邀請具原住民籍之公務人員進行相關法治、國考經驗及就業講座分享，以提升本校原住民學生未來競爭力，並提供就業多元選擇。</t>
    </r>
    <r>
      <rPr>
        <sz val="9.5"/>
        <color rgb="FFFF0000"/>
        <rFont val="標楷體"/>
        <family val="4"/>
        <charset val="136"/>
      </rPr>
      <t>於106學年第2學期舉辦1場就業教育宣導，以及107學年第1學期舉辦1場</t>
    </r>
    <r>
      <rPr>
        <sz val="9.5"/>
        <rFont val="標楷體"/>
        <family val="4"/>
        <charset val="136"/>
      </rPr>
      <t>原住民族法學教育宣導。2場所需經費1萬2,000元(含講座鐘點費、印刷費、雜支)。
6.生活法治教育宣導：</t>
    </r>
    <r>
      <rPr>
        <sz val="9.5"/>
        <color rgb="FFFF0000"/>
        <rFont val="標楷體"/>
        <family val="4"/>
        <charset val="136"/>
      </rPr>
      <t>107年度辦理1場</t>
    </r>
    <r>
      <rPr>
        <sz val="9.5"/>
        <rFont val="標楷體"/>
        <family val="4"/>
        <charset val="136"/>
      </rPr>
      <t>校務人員民主法治人權教育宣導講座，參與人數約100人，所需經費約1萬40元(含講座鐘點費、膳費、雜支等)。
7.犯罪預防宣導：結合本校辦理校園安全宣導時機，以辦理講座及設攤闖關活動方式實施犯罪預防教育宣導，參與人數約500人，所需經費約3萬6,000元(含講師鐘點費、印刷費、雜支等)。</t>
    </r>
    <phoneticPr fontId="2" type="noConversion"/>
  </si>
  <si>
    <r>
      <t>為加強同仁學輔知能，</t>
    </r>
    <r>
      <rPr>
        <sz val="11"/>
        <color rgb="FFFF0000"/>
        <rFont val="標楷體"/>
        <family val="4"/>
        <charset val="136"/>
      </rPr>
      <t>安排校外參訪或外校至本校交流，</t>
    </r>
    <r>
      <rPr>
        <sz val="11"/>
        <color theme="1"/>
        <rFont val="標楷體"/>
        <family val="4"/>
        <charset val="136"/>
      </rPr>
      <t>進行標竿學習，增進</t>
    </r>
    <r>
      <rPr>
        <sz val="11"/>
        <color rgb="FFFF0000"/>
        <rFont val="標楷體"/>
        <family val="4"/>
        <charset val="136"/>
      </rPr>
      <t>雙</t>
    </r>
    <r>
      <rPr>
        <sz val="11"/>
        <color theme="1"/>
        <rFont val="標楷體"/>
        <family val="4"/>
        <charset val="136"/>
      </rPr>
      <t>方學務夥伴對輔導工作的效能。預算2萬5,000元(含遊覽車車資、膳費、雜費等)。</t>
    </r>
    <phoneticPr fontId="2" type="noConversion"/>
  </si>
  <si>
    <t>社區中小學交通安全宣教：分別於第1學期及第2學期到1至2所社區中小學宣導交通安全，對象為該校教職員生，參與人次預計180人次，所需經費計18,000元(含運費、保險、獎品、印刷費、膳費、雜支等)。</t>
    <phoneticPr fontId="2" type="noConversion"/>
  </si>
  <si>
    <r>
      <t>辦理</t>
    </r>
    <r>
      <rPr>
        <sz val="11"/>
        <color rgb="FFFF0000"/>
        <rFont val="標楷體"/>
        <family val="4"/>
        <charset val="136"/>
      </rPr>
      <t>淡水校園</t>
    </r>
    <r>
      <rPr>
        <sz val="11"/>
        <rFont val="標楷體"/>
        <family val="4"/>
        <charset val="136"/>
      </rPr>
      <t>學生宿舍住宿生進住報到相關事宜，</t>
    </r>
    <r>
      <rPr>
        <sz val="11"/>
        <color rgb="FFFF0000"/>
        <rFont val="標楷體"/>
        <family val="4"/>
        <charset val="136"/>
      </rPr>
      <t>並結合宿舍自治會同學，輔導新生</t>
    </r>
    <r>
      <rPr>
        <sz val="11"/>
        <rFont val="標楷體"/>
        <family val="4"/>
        <charset val="136"/>
      </rPr>
      <t>順利完成進住手續。期間亦主動提供引導與釋疑之服務，藉此樹立新生及家長對宿舍的美好第一印象，讓家長及住宿生可深刻感受宿舍的便民與溫馨，經費預算約2萬元(含膳費及文宣印刷等)。</t>
    </r>
    <phoneticPr fontId="2" type="noConversion"/>
  </si>
  <si>
    <t>1.全校校外賃居生約發放2,000份
2.全校校外賃居生約訪視4,400人次</t>
    <phoneticPr fontId="2" type="noConversion"/>
  </si>
  <si>
    <t>辦理淡水校園學生宿舍住宿生進住報到相關事宜，並結合宿舍自治會同學，輔導新生順利完成進住手續。期間亦主動提供引導與釋疑之服務，藉此樹立新生及家長對宿舍的美好第一印象，讓家長及住宿生可深刻感受宿舍的便民與溫馨，經費預算約2萬元(含膳費及文宣印刷等)。</t>
    <phoneticPr fontId="2" type="noConversion"/>
  </si>
  <si>
    <t>1.法律諮詢：提供全校教職員工遇涉及民、刑法，購物、租賃訂約或智慧財產權法規等，依律師之專業分配，提供書面或不特定時段之面對面諮詢，每週提供2小時服務，以1,000元計，每學期以28週計，約需2萬8,000元；2學期56週所需諮詢經費計5萬6,000元。
2.智慧財產權宣導：於106學年度第2學期及107學年度第1學期各辦理1場智慧財產權宣導講座，對象均為全校師生，參與人數約100人，所需經費1萬2,400元(含印刷費、雜支等)。另，為向新生宣導尊重智慧財產權觀念，擬製做智慧財產權宣導筆於新生暨家長座談會中發放(預估發放500份)，所需經費5,000元(印刷費)。
3.信用教育宣導系列活動：信用教育宣導系列活動，辦理106學年度學生就學貸款說明會，邀請臺灣銀行淡水分行人員蒞校宣導辦理就學貸款注意事項、現場對保服務等，對象為全校學生，參與人次計約200人次，所需經費1萬3,300元（含鐘點費、印刷費、膳費、雜支等）。
4.生活法治教育講座：辦理2場民主法治教育系列宣導活動，邀請學界或公務機關專業之講師蒞校演講，對象為全校學生，參與人數約200人次，所需經費約2萬6,400元(含講師鐘點費、印刷費、雜支等)。
5.原住民族就業及生活法治宣導：為使本校原民生了解關於原住民族相關法規，邀請具原住民籍之公務人員進行相關法治、國考經驗及就業講座分享，以提升本校原住民學生未來競爭力，並提供就業多元選擇。於106學年第2學期舉辦1場就業教育宣導，以及107學年第1學期舉辦1場原住民族法學教育宣導。2場所需經費1萬2,000元(含講座鐘點費、印刷費、雜支)。
6.生活法治教育宣導：107年度辦理1場校務人員民主法治人權教育宣導講座，參與人數約100人，所需經費約1萬40元(含講座鐘點費、膳費、雜支等)。
7.犯罪預防宣導：結合本校辦理校園安全宣導時機，以辦理講座及設攤闖關活動方式實施犯罪預防教育宣導，參與人數約500人，所需經費約3萬6,000元(含講師鐘點費、印刷費、雜支等)。</t>
    <phoneticPr fontId="2" type="noConversion"/>
  </si>
  <si>
    <t>為加強同仁學輔知能，安排校外參訪或外校至本校交流，進行標竿學習，增進雙方學務夥伴對輔導工作的效能。預算2萬5,000元(含遊覽車車資、膳費、雜費等)。</t>
    <phoneticPr fontId="2" type="noConversion"/>
  </si>
  <si>
    <t>1.優秀青年選拔(生)(課)
(生50000、課10000)</t>
    <phoneticPr fontId="2" type="noConversion"/>
  </si>
  <si>
    <t>聘請專業職涯諮商人員，將學生相關資料彙整後提供諮商師參閱，經面談得知目前遭遇之問題及困境、職涯準備、選擇及適應…上所面臨之相關問題，建議如何去解決及面對。
1.職涯諮詢：1,600元×6人次×12天=115,200元。
2.雇主補充保費：57,600元×1.91%=1,100元。 
3.雜支(職涯諮詢老師中餐費、文具)：2,183元。</t>
    <phoneticPr fontId="2" type="noConversion"/>
  </si>
  <si>
    <r>
      <rPr>
        <sz val="11"/>
        <rFont val="標楷體"/>
        <family val="4"/>
        <charset val="136"/>
      </rPr>
      <t xml:space="preserve">藉由多元化的活動，協助學生建立正向思考，提升生活主觀幸福感，促進學生對生活的正向觀感，進而塑造正向的生活方式。預計辦理：
</t>
    </r>
    <r>
      <rPr>
        <sz val="11"/>
        <rFont val="Times New Roman"/>
        <family val="1"/>
      </rPr>
      <t>1</t>
    </r>
    <r>
      <rPr>
        <sz val="11"/>
        <rFont val="標楷體"/>
        <family val="4"/>
        <charset val="136"/>
      </rPr>
      <t>.聘請專家進行專題演講、工作坊共</t>
    </r>
    <r>
      <rPr>
        <sz val="11"/>
        <rFont val="Times New Roman"/>
        <family val="1"/>
      </rPr>
      <t>6-8</t>
    </r>
    <r>
      <rPr>
        <sz val="11"/>
        <rFont val="標楷體"/>
        <family val="4"/>
        <charset val="136"/>
      </rPr>
      <t>場，每場</t>
    </r>
    <r>
      <rPr>
        <sz val="11"/>
        <rFont val="Times New Roman"/>
        <family val="1"/>
      </rPr>
      <t>2</t>
    </r>
    <r>
      <rPr>
        <sz val="11"/>
        <rFont val="標楷體"/>
        <family val="4"/>
        <charset val="136"/>
      </rPr>
      <t xml:space="preserve">小時。
</t>
    </r>
    <r>
      <rPr>
        <sz val="11"/>
        <rFont val="Times New Roman"/>
        <family val="1"/>
      </rPr>
      <t>2</t>
    </r>
    <r>
      <rPr>
        <sz val="11"/>
        <rFont val="標楷體"/>
        <family val="4"/>
        <charset val="136"/>
      </rPr>
      <t>.於校園裡辦理</t>
    </r>
    <r>
      <rPr>
        <sz val="11"/>
        <rFont val="Times New Roman"/>
        <family val="1"/>
      </rPr>
      <t>4~5</t>
    </r>
    <r>
      <rPr>
        <sz val="11"/>
        <rFont val="標楷體"/>
        <family val="4"/>
        <charset val="136"/>
      </rPr>
      <t>天攤位活動，並針對全校進行文宣宣導，製作文宣品發放全校學生，以宣導正向思考的概念。
經費預估約需</t>
    </r>
    <r>
      <rPr>
        <sz val="11"/>
        <rFont val="Times New Roman"/>
        <family val="1"/>
      </rPr>
      <t>10</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</si>
  <si>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以多元宣傳管道製作海報、廁所文宣等進行推廣活動，如：
</t>
    </r>
    <r>
      <rPr>
        <sz val="11"/>
        <rFont val="Times New Roman"/>
        <family val="1"/>
      </rPr>
      <t>1</t>
    </r>
    <r>
      <rPr>
        <sz val="11"/>
        <rFont val="標楷體"/>
        <family val="4"/>
        <charset val="136"/>
      </rPr>
      <t xml:space="preserve">.利用校園電子看板、淡江大學首頁、諮商輔導組網頁、全校學生電子信箱等，推廣「心理健康操」網路諮詢信箱；
</t>
    </r>
    <r>
      <rPr>
        <sz val="11"/>
        <rFont val="Times New Roman"/>
        <family val="1"/>
      </rPr>
      <t>2</t>
    </r>
    <r>
      <rPr>
        <sz val="11"/>
        <rFont val="標楷體"/>
        <family val="4"/>
        <charset val="136"/>
      </rPr>
      <t xml:space="preserve">.辦理網路諮詢信箱之主題推廣活動，鼓勵學生認識與使用信箱；
</t>
    </r>
    <r>
      <rPr>
        <sz val="11"/>
        <rFont val="Times New Roman"/>
        <family val="1"/>
      </rPr>
      <t>3</t>
    </r>
    <r>
      <rPr>
        <sz val="11"/>
        <rFont val="標楷體"/>
        <family val="4"/>
        <charset val="136"/>
      </rPr>
      <t>.每月進行海報文宣、廁所文宣，預計共</t>
    </r>
    <r>
      <rPr>
        <sz val="11"/>
        <rFont val="Times New Roman"/>
        <family val="1"/>
      </rPr>
      <t>6</t>
    </r>
    <r>
      <rPr>
        <sz val="11"/>
        <rFont val="標楷體"/>
        <family val="4"/>
        <charset val="136"/>
      </rPr>
      <t xml:space="preserve">款宣傳；
</t>
    </r>
    <r>
      <rPr>
        <sz val="11"/>
        <rFont val="Times New Roman"/>
        <family val="1"/>
      </rPr>
      <t>4</t>
    </r>
    <r>
      <rPr>
        <sz val="11"/>
        <rFont val="標楷體"/>
        <family val="4"/>
        <charset val="136"/>
      </rPr>
      <t>.印製</t>
    </r>
    <r>
      <rPr>
        <sz val="11"/>
        <rFont val="Times New Roman"/>
        <family val="1"/>
      </rPr>
      <t>e</t>
    </r>
    <r>
      <rPr>
        <sz val="11"/>
        <rFont val="標楷體"/>
        <family val="4"/>
        <charset val="136"/>
      </rPr>
      <t>化諮詢小卡，宣導網路諮詢信箱及相關資訊，發放大一新生。
經費預估約需</t>
    </r>
    <r>
      <rPr>
        <sz val="11"/>
        <rFont val="Times New Roman"/>
        <family val="1"/>
      </rPr>
      <t>4</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</si>
  <si>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協助學生理解與辨識過度使用網路之不良影響，並且學習正確使用網路概念。達成在網路通訊軟體、社群軟體、遊戲的合理且適當之時間，並以健康休閒活動方式取代虛擬網路的時間。預計辦理：
</t>
    </r>
    <r>
      <rPr>
        <sz val="11"/>
        <rFont val="Times New Roman"/>
        <family val="1"/>
      </rPr>
      <t>1</t>
    </r>
    <r>
      <rPr>
        <sz val="11"/>
        <rFont val="標楷體"/>
        <family val="4"/>
        <charset val="136"/>
      </rPr>
      <t xml:space="preserve">.「網路沉迷預防」擺攤推廣宣導。
</t>
    </r>
    <r>
      <rPr>
        <sz val="11"/>
        <rFont val="Times New Roman"/>
        <family val="1"/>
      </rPr>
      <t>2</t>
    </r>
    <r>
      <rPr>
        <sz val="11"/>
        <rFont val="標楷體"/>
        <family val="4"/>
        <charset val="136"/>
      </rPr>
      <t>.辦理「網路沉迷預防」推廣講座</t>
    </r>
    <r>
      <rPr>
        <sz val="11"/>
        <rFont val="Times New Roman"/>
        <family val="1"/>
      </rPr>
      <t>4-8</t>
    </r>
    <r>
      <rPr>
        <sz val="11"/>
        <rFont val="標楷體"/>
        <family val="4"/>
        <charset val="136"/>
      </rPr>
      <t xml:space="preserve">場次。
</t>
    </r>
    <r>
      <rPr>
        <sz val="11"/>
        <rFont val="Times New Roman"/>
        <family val="1"/>
      </rPr>
      <t>3</t>
    </r>
    <r>
      <rPr>
        <sz val="11"/>
        <rFont val="標楷體"/>
        <family val="4"/>
        <charset val="136"/>
      </rPr>
      <t>.辦理「網路沉迷預防」探索團體或工作坊</t>
    </r>
    <r>
      <rPr>
        <sz val="11"/>
        <rFont val="Times New Roman"/>
        <family val="1"/>
      </rPr>
      <t>1-2</t>
    </r>
    <r>
      <rPr>
        <sz val="11"/>
        <rFont val="標楷體"/>
        <family val="4"/>
        <charset val="136"/>
      </rPr>
      <t xml:space="preserve">場。
</t>
    </r>
    <r>
      <rPr>
        <sz val="11"/>
        <rFont val="Times New Roman"/>
        <family val="1"/>
      </rPr>
      <t>4</t>
    </r>
    <r>
      <rPr>
        <sz val="11"/>
        <rFont val="標楷體"/>
        <family val="4"/>
        <charset val="136"/>
      </rPr>
      <t xml:space="preserve">.全校性「網路沉迷預防」正確使用網路有獎徵答活動；
</t>
    </r>
    <r>
      <rPr>
        <sz val="11"/>
        <rFont val="Times New Roman"/>
        <family val="1"/>
      </rPr>
      <t>5</t>
    </r>
    <r>
      <rPr>
        <sz val="11"/>
        <rFont val="標楷體"/>
        <family val="4"/>
        <charset val="136"/>
      </rPr>
      <t xml:space="preserve">.全校性「網路沉迷預防」文宣宣導，含海報、廁所文宣、電子看板及寄送電子信件；
</t>
    </r>
    <r>
      <rPr>
        <sz val="11"/>
        <rFont val="Times New Roman"/>
        <family val="1"/>
      </rPr>
      <t>6</t>
    </r>
    <r>
      <rPr>
        <sz val="11"/>
        <rFont val="標楷體"/>
        <family val="4"/>
        <charset val="136"/>
      </rPr>
      <t>.製作「網路沉迷預防」宣導相關文宣品隨上述活動發放；
經費預估約需</t>
    </r>
    <r>
      <rPr>
        <sz val="11"/>
        <rFont val="Times New Roman"/>
        <family val="1"/>
      </rPr>
      <t>8</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</si>
  <si>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為促進學生心理健康，透過增進學生辨識及因應壓力的能力，培養多元且有效的紓壓管道，以適時紓解學生平時所累積壓力，進而預防自傷危機的產生。預計辦理：
</t>
    </r>
    <r>
      <rPr>
        <sz val="11"/>
        <rFont val="Times New Roman"/>
        <family val="1"/>
      </rPr>
      <t>1</t>
    </r>
    <r>
      <rPr>
        <sz val="11"/>
        <rFont val="標楷體"/>
        <family val="4"/>
        <charset val="136"/>
      </rPr>
      <t>.聘請專家進行專題演講</t>
    </r>
    <r>
      <rPr>
        <sz val="11"/>
        <rFont val="Times New Roman"/>
        <family val="1"/>
      </rPr>
      <t>4-6</t>
    </r>
    <r>
      <rPr>
        <sz val="11"/>
        <rFont val="標楷體"/>
        <family val="4"/>
        <charset val="136"/>
      </rPr>
      <t xml:space="preserve">場；
</t>
    </r>
    <r>
      <rPr>
        <sz val="11"/>
        <rFont val="Times New Roman"/>
        <family val="1"/>
      </rPr>
      <t>2</t>
    </r>
    <r>
      <rPr>
        <sz val="11"/>
        <rFont val="標楷體"/>
        <family val="4"/>
        <charset val="136"/>
      </rPr>
      <t>.紓壓工作坊及活動</t>
    </r>
    <r>
      <rPr>
        <sz val="11"/>
        <rFont val="Times New Roman"/>
        <family val="1"/>
      </rPr>
      <t>2-4</t>
    </r>
    <r>
      <rPr>
        <sz val="11"/>
        <rFont val="標楷體"/>
        <family val="4"/>
        <charset val="136"/>
      </rPr>
      <t>場，每場預計</t>
    </r>
    <r>
      <rPr>
        <sz val="11"/>
        <rFont val="Times New Roman"/>
        <family val="1"/>
      </rPr>
      <t>2</t>
    </r>
    <r>
      <rPr>
        <sz val="11"/>
        <rFont val="標楷體"/>
        <family val="4"/>
        <charset val="136"/>
      </rPr>
      <t xml:space="preserve">小時；
</t>
    </r>
    <r>
      <rPr>
        <sz val="11"/>
        <rFont val="Times New Roman"/>
        <family val="1"/>
      </rPr>
      <t>3</t>
    </r>
    <r>
      <rPr>
        <sz val="11"/>
        <rFont val="標楷體"/>
        <family val="4"/>
        <charset val="136"/>
      </rPr>
      <t>.辦理相關擺攤活動</t>
    </r>
    <r>
      <rPr>
        <sz val="11"/>
        <rFont val="Times New Roman"/>
        <family val="1"/>
      </rPr>
      <t>4~5</t>
    </r>
    <r>
      <rPr>
        <sz val="11"/>
        <rFont val="標楷體"/>
        <family val="4"/>
        <charset val="136"/>
      </rPr>
      <t xml:space="preserve">天，並利用海報、電子看板、廁所文宣、電子信箱、淡江時報等多元管道針對全校性進行文宣宣導；
</t>
    </r>
    <r>
      <rPr>
        <sz val="11"/>
        <rFont val="Times New Roman"/>
        <family val="1"/>
      </rPr>
      <t>4</t>
    </r>
    <r>
      <rPr>
        <sz val="11"/>
        <rFont val="標楷體"/>
        <family val="4"/>
        <charset val="136"/>
      </rPr>
      <t>.製作文宣品發放給學生以宣導憂鬱及自我傷害防治的概念。
經費預估約需</t>
    </r>
    <r>
      <rPr>
        <sz val="11"/>
        <rFont val="Times New Roman"/>
        <family val="1"/>
      </rPr>
      <t>9</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</si>
  <si>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協助學生找尋自己生命的意義，並尊重自己生命價值，且願意幫助他人，豐富他人生命，建立良好人際關係，學習和自己相處及和他人相處，豐富自己生命。預計辦理：
</t>
    </r>
    <r>
      <rPr>
        <sz val="11"/>
        <rFont val="Times New Roman"/>
        <family val="1"/>
      </rPr>
      <t>1</t>
    </r>
    <r>
      <rPr>
        <sz val="11"/>
        <rFont val="標楷體"/>
        <family val="4"/>
        <charset val="136"/>
      </rPr>
      <t>.專題講座</t>
    </r>
    <r>
      <rPr>
        <sz val="11"/>
        <rFont val="Times New Roman"/>
        <family val="1"/>
      </rPr>
      <t>6-8</t>
    </r>
    <r>
      <rPr>
        <sz val="11"/>
        <rFont val="標楷體"/>
        <family val="4"/>
        <charset val="136"/>
      </rPr>
      <t xml:space="preserve">場次。
</t>
    </r>
    <r>
      <rPr>
        <sz val="11"/>
        <rFont val="Times New Roman"/>
        <family val="1"/>
      </rPr>
      <t>2</t>
    </r>
    <r>
      <rPr>
        <sz val="11"/>
        <rFont val="標楷體"/>
        <family val="4"/>
        <charset val="136"/>
      </rPr>
      <t>.辦理擺攤活動</t>
    </r>
    <r>
      <rPr>
        <sz val="11"/>
        <rFont val="Times New Roman"/>
        <family val="1"/>
      </rPr>
      <t>4~5</t>
    </r>
    <r>
      <rPr>
        <sz val="11"/>
        <rFont val="標楷體"/>
        <family val="4"/>
        <charset val="136"/>
      </rPr>
      <t xml:space="preserve">天。
</t>
    </r>
    <r>
      <rPr>
        <sz val="11"/>
        <rFont val="Times New Roman"/>
        <family val="1"/>
      </rPr>
      <t>3</t>
    </r>
    <r>
      <rPr>
        <sz val="11"/>
        <rFont val="標楷體"/>
        <family val="4"/>
        <charset val="136"/>
      </rPr>
      <t xml:space="preserve">.舉辦分享會等相關活動；
</t>
    </r>
    <r>
      <rPr>
        <sz val="11"/>
        <rFont val="Times New Roman"/>
        <family val="1"/>
      </rPr>
      <t>4</t>
    </r>
    <r>
      <rPr>
        <sz val="11"/>
        <rFont val="標楷體"/>
        <family val="4"/>
        <charset val="136"/>
      </rPr>
      <t xml:space="preserve">.印製文宣品發放全校學生，並隨活動發放。
</t>
    </r>
    <r>
      <rPr>
        <sz val="11"/>
        <rFont val="Times New Roman"/>
        <family val="1"/>
      </rPr>
      <t>5</t>
    </r>
    <r>
      <rPr>
        <sz val="11"/>
        <rFont val="標楷體"/>
        <family val="4"/>
        <charset val="136"/>
      </rPr>
      <t>.籍由多元管道進行相關宣傳，如：印刷海報、廁所文宣、撰寫生命教育相關文章，寄發至全校師生。
經費預估約需</t>
    </r>
    <r>
      <rPr>
        <sz val="11"/>
        <rFont val="Times New Roman"/>
        <family val="1"/>
      </rPr>
      <t>10</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</si>
  <si>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為協助學生及其伴侶健康地去面對關係中的衝突與回應，預防感情危機，避免自傷或傷人行為產生。預計辦理：
</t>
    </r>
    <r>
      <rPr>
        <sz val="11"/>
        <rFont val="Times New Roman"/>
        <family val="1"/>
      </rPr>
      <t>1</t>
    </r>
    <r>
      <rPr>
        <sz val="11"/>
        <rFont val="標楷體"/>
        <family val="4"/>
        <charset val="136"/>
      </rPr>
      <t>.辦理情感教育主題推廣活動</t>
    </r>
    <r>
      <rPr>
        <sz val="11"/>
        <rFont val="Times New Roman"/>
        <family val="1"/>
      </rPr>
      <t>4~5</t>
    </r>
    <r>
      <rPr>
        <sz val="11"/>
        <rFont val="標楷體"/>
        <family val="4"/>
        <charset val="136"/>
      </rPr>
      <t xml:space="preserve">天；
</t>
    </r>
    <r>
      <rPr>
        <sz val="11"/>
        <rFont val="Times New Roman"/>
        <family val="1"/>
      </rPr>
      <t>2</t>
    </r>
    <r>
      <rPr>
        <sz val="11"/>
        <rFont val="標楷體"/>
        <family val="4"/>
        <charset val="136"/>
      </rPr>
      <t>.辦理情感教育主題講座</t>
    </r>
    <r>
      <rPr>
        <sz val="11"/>
        <rFont val="Times New Roman"/>
        <family val="1"/>
      </rPr>
      <t>1~2</t>
    </r>
    <r>
      <rPr>
        <sz val="11"/>
        <rFont val="標楷體"/>
        <family val="4"/>
        <charset val="136"/>
      </rPr>
      <t xml:space="preserve">場；
</t>
    </r>
    <r>
      <rPr>
        <sz val="11"/>
        <rFont val="Times New Roman"/>
        <family val="1"/>
      </rPr>
      <t>3</t>
    </r>
    <r>
      <rPr>
        <sz val="11"/>
        <rFont val="標楷體"/>
        <family val="4"/>
        <charset val="136"/>
      </rPr>
      <t xml:space="preserve">.舉辦伴侶諮商門診；
</t>
    </r>
    <r>
      <rPr>
        <sz val="11"/>
        <rFont val="Times New Roman"/>
        <family val="1"/>
      </rPr>
      <t>4</t>
    </r>
    <r>
      <rPr>
        <sz val="11"/>
        <rFont val="標楷體"/>
        <family val="4"/>
        <charset val="136"/>
      </rPr>
      <t xml:space="preserve">.舉辦伴侶手作工作坊等系列活動；
</t>
    </r>
    <r>
      <rPr>
        <sz val="11"/>
        <rFont val="Times New Roman"/>
        <family val="1"/>
      </rPr>
      <t>5</t>
    </r>
    <r>
      <rPr>
        <sz val="11"/>
        <rFont val="標楷體"/>
        <family val="4"/>
        <charset val="136"/>
      </rPr>
      <t>.製發情感教育宣導品、例行性海報及廁所文宣、情感教育主題文章之衛教宣導。
經費預估約需</t>
    </r>
    <r>
      <rPr>
        <sz val="11"/>
        <rFont val="Times New Roman"/>
        <family val="1"/>
      </rPr>
      <t>10</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</si>
  <si>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為提升學生個人對他人、個人對自我等不同程度的人際友善互動狀況，並加強人際溝通技巧。預計辦理：
</t>
    </r>
    <r>
      <rPr>
        <sz val="11"/>
        <rFont val="Times New Roman"/>
        <family val="1"/>
      </rPr>
      <t>1</t>
    </r>
    <r>
      <rPr>
        <sz val="11"/>
        <rFont val="標楷體"/>
        <family val="4"/>
        <charset val="136"/>
      </rPr>
      <t>.結合不同資源與領域，舉辦各項具有特色的相關主題之講座、工作坊、活動</t>
    </r>
    <r>
      <rPr>
        <sz val="11"/>
        <rFont val="Times New Roman"/>
        <family val="1"/>
      </rPr>
      <t>3~5</t>
    </r>
    <r>
      <rPr>
        <sz val="11"/>
        <rFont val="標楷體"/>
        <family val="4"/>
        <charset val="136"/>
      </rPr>
      <t xml:space="preserve">場，拓展多元思考人際關係之視野與知能。
</t>
    </r>
    <r>
      <rPr>
        <sz val="11"/>
        <rFont val="Times New Roman"/>
        <family val="1"/>
      </rPr>
      <t>2</t>
    </r>
    <r>
      <rPr>
        <sz val="11"/>
        <rFont val="標楷體"/>
        <family val="4"/>
        <charset val="136"/>
      </rPr>
      <t>.依據學生人際關係困擾，透過多元宣傳管道運用，進行心理衛生與輔導管道推廣，製發人際關係文宣品、海報及廁所文宣、主題文章之衛教宣導。
經費預估約需</t>
    </r>
    <r>
      <rPr>
        <sz val="11"/>
        <rFont val="Times New Roman"/>
        <family val="1"/>
      </rPr>
      <t>3</t>
    </r>
    <r>
      <rPr>
        <sz val="11"/>
        <rFont val="標楷體"/>
        <family val="4"/>
        <charset val="136"/>
      </rPr>
      <t>萬元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</si>
  <si>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為提升學生性別平等意識及對多元文化之認識，並防治性騷擾、性侵害、性霸凌之發生。預計辦理：
</t>
    </r>
    <r>
      <rPr>
        <sz val="11"/>
        <rFont val="Times New Roman"/>
        <family val="1"/>
      </rPr>
      <t>1</t>
    </r>
    <r>
      <rPr>
        <sz val="11"/>
        <rFont val="標楷體"/>
        <family val="4"/>
        <charset val="136"/>
      </rPr>
      <t>.辦理性別平等教育主題講座</t>
    </r>
    <r>
      <rPr>
        <sz val="11"/>
        <rFont val="Times New Roman"/>
        <family val="1"/>
      </rPr>
      <t>6~8</t>
    </r>
    <r>
      <rPr>
        <sz val="11"/>
        <rFont val="標楷體"/>
        <family val="4"/>
        <charset val="136"/>
      </rPr>
      <t>場、辦理主題推廣活動</t>
    </r>
    <r>
      <rPr>
        <sz val="11"/>
        <rFont val="Times New Roman"/>
        <family val="1"/>
      </rPr>
      <t>4~6</t>
    </r>
    <r>
      <rPr>
        <sz val="11"/>
        <rFont val="標楷體"/>
        <family val="4"/>
        <charset val="136"/>
      </rPr>
      <t xml:space="preserve">天等系列活動；
</t>
    </r>
    <r>
      <rPr>
        <sz val="11"/>
        <rFont val="Times New Roman"/>
        <family val="1"/>
      </rPr>
      <t>2</t>
    </r>
    <r>
      <rPr>
        <sz val="11"/>
        <rFont val="標楷體"/>
        <family val="4"/>
        <charset val="136"/>
      </rPr>
      <t>.製發性別平等教育文宣品、海報及廁所文宣、性別平等教育主題文章之衛教宣導。
經費預估約需</t>
    </r>
    <r>
      <rPr>
        <sz val="11"/>
        <rFont val="Times New Roman"/>
        <family val="1"/>
      </rPr>
      <t>11</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</si>
  <si>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t>1</t>
    </r>
    <r>
      <rPr>
        <sz val="11"/>
        <rFont val="標楷體"/>
        <family val="4"/>
        <charset val="136"/>
      </rPr>
      <t xml:space="preserve">.針對大四學生的輔導主題，聘請專家蒞校專題演講，以提升四年級導師的輔導知能；
</t>
    </r>
    <r>
      <rPr>
        <sz val="11"/>
        <rFont val="Times New Roman"/>
        <family val="1"/>
      </rPr>
      <t>2</t>
    </r>
    <r>
      <rPr>
        <sz val="11"/>
        <rFont val="標楷體"/>
        <family val="4"/>
        <charset val="136"/>
      </rPr>
      <t>.配合大學學習課程，由校內相關單位為新學年度的大一導師說明課程內容，研習會皆以</t>
    </r>
    <r>
      <rPr>
        <sz val="11"/>
        <rFont val="Times New Roman"/>
        <family val="1"/>
      </rPr>
      <t>2</t>
    </r>
    <r>
      <rPr>
        <sz val="11"/>
        <rFont val="標楷體"/>
        <family val="4"/>
        <charset val="136"/>
      </rPr>
      <t>小時為原則。
經費共需</t>
    </r>
    <r>
      <rPr>
        <sz val="11"/>
        <rFont val="Times New Roman"/>
        <family val="1"/>
      </rPr>
      <t>6</t>
    </r>
    <r>
      <rPr>
        <sz val="11"/>
        <rFont val="標楷體"/>
        <family val="4"/>
        <charset val="136"/>
      </rPr>
      <t>萬</t>
    </r>
    <r>
      <rPr>
        <sz val="11"/>
        <rFont val="Times New Roman"/>
        <family val="1"/>
      </rPr>
      <t>1,000</t>
    </r>
    <r>
      <rPr>
        <sz val="11"/>
        <rFont val="標楷體"/>
        <family val="4"/>
        <charset val="136"/>
      </rPr>
      <t>元（含講座鐘點費、印刷費、膳費、稿費、雜支等）。</t>
    </r>
    <phoneticPr fontId="2" type="noConversion"/>
  </si>
  <si>
    <r>
      <rPr>
        <sz val="11"/>
        <rFont val="標楷體"/>
        <family val="4"/>
        <charset val="136"/>
      </rPr>
      <t xml:space="preserve">以生涯定向精神出發，藉生涯探索擺攤、推廣課程開展初級推廣工作，透過生涯測驗、團體及工作坊的執行而及二級篩選，並配合個別測驗解釋和生涯諮詢，以協助學生完成生涯自我探索，以興趣、能力與性向，確立生涯方向，訂立適切之生涯目標。預計辦理：
</t>
    </r>
    <r>
      <rPr>
        <sz val="11"/>
        <rFont val="Times New Roman"/>
        <family val="1"/>
      </rPr>
      <t>1</t>
    </r>
    <r>
      <rPr>
        <sz val="11"/>
        <rFont val="標楷體"/>
        <family val="4"/>
        <charset val="136"/>
      </rPr>
      <t xml:space="preserve">.「生涯探索」擺攤推廣宣導。
</t>
    </r>
    <r>
      <rPr>
        <sz val="11"/>
        <rFont val="Times New Roman"/>
        <family val="1"/>
      </rPr>
      <t>2</t>
    </r>
    <r>
      <rPr>
        <sz val="11"/>
        <rFont val="標楷體"/>
        <family val="4"/>
        <charset val="136"/>
      </rPr>
      <t>.「生涯探索」班級講座</t>
    </r>
    <r>
      <rPr>
        <sz val="11"/>
        <rFont val="Times New Roman"/>
        <family val="1"/>
      </rPr>
      <t>4-8</t>
    </r>
    <r>
      <rPr>
        <sz val="11"/>
        <rFont val="標楷體"/>
        <family val="4"/>
        <charset val="136"/>
      </rPr>
      <t xml:space="preserve">場。
</t>
    </r>
    <r>
      <rPr>
        <sz val="11"/>
        <rFont val="Times New Roman"/>
        <family val="1"/>
      </rPr>
      <t>3</t>
    </r>
    <r>
      <rPr>
        <sz val="11"/>
        <rFont val="標楷體"/>
        <family val="4"/>
        <charset val="136"/>
      </rPr>
      <t>.辦理「生涯探索」測驗約</t>
    </r>
    <r>
      <rPr>
        <sz val="11"/>
        <rFont val="Times New Roman"/>
        <family val="1"/>
      </rPr>
      <t>4-8</t>
    </r>
    <r>
      <rPr>
        <sz val="11"/>
        <rFont val="標楷體"/>
        <family val="4"/>
        <charset val="136"/>
      </rPr>
      <t xml:space="preserve">場。
</t>
    </r>
    <r>
      <rPr>
        <sz val="11"/>
        <rFont val="Times New Roman"/>
        <family val="1"/>
      </rPr>
      <t>4</t>
    </r>
    <r>
      <rPr>
        <sz val="11"/>
        <rFont val="標楷體"/>
        <family val="4"/>
        <charset val="136"/>
      </rPr>
      <t>.辦理「生涯探索」探索團體或工作坊</t>
    </r>
    <r>
      <rPr>
        <sz val="11"/>
        <rFont val="Times New Roman"/>
        <family val="1"/>
      </rPr>
      <t>1-2</t>
    </r>
    <r>
      <rPr>
        <sz val="11"/>
        <rFont val="標楷體"/>
        <family val="4"/>
        <charset val="136"/>
      </rPr>
      <t xml:space="preserve">場。
</t>
    </r>
    <r>
      <rPr>
        <sz val="11"/>
        <rFont val="Times New Roman"/>
        <family val="1"/>
      </rPr>
      <t>5</t>
    </r>
    <r>
      <rPr>
        <sz val="11"/>
        <rFont val="標楷體"/>
        <family val="4"/>
        <charset val="136"/>
      </rPr>
      <t xml:space="preserve">.全校性「生涯探索」文宣宣導，含海報、廁所文宣、電子看板及寄送電子信件。
</t>
    </r>
    <r>
      <rPr>
        <sz val="11"/>
        <rFont val="Times New Roman"/>
        <family val="1"/>
      </rPr>
      <t>6</t>
    </r>
    <r>
      <rPr>
        <sz val="11"/>
        <rFont val="標楷體"/>
        <family val="4"/>
        <charset val="136"/>
      </rPr>
      <t>.製作「生涯探索」文宣品發放給全校學生及參與活動學生，以宣傳生涯輔導活動。
經費預估約需</t>
    </r>
    <r>
      <rPr>
        <sz val="11"/>
        <rFont val="Times New Roman"/>
        <family val="1"/>
      </rPr>
      <t>7</t>
    </r>
    <r>
      <rPr>
        <sz val="11"/>
        <rFont val="標楷體"/>
        <family val="4"/>
        <charset val="136"/>
      </rPr>
      <t>萬</t>
    </r>
    <r>
      <rPr>
        <sz val="11"/>
        <rFont val="Times New Roman"/>
        <family val="1"/>
      </rPr>
      <t>4,000</t>
    </r>
    <r>
      <rPr>
        <sz val="11"/>
        <rFont val="標楷體"/>
        <family val="4"/>
        <charset val="136"/>
      </rPr>
      <t>元</t>
    </r>
    <r>
      <rPr>
        <sz val="11"/>
        <rFont val="Times New Roman"/>
        <family val="1"/>
      </rPr>
      <t>(</t>
    </r>
    <r>
      <rPr>
        <sz val="11"/>
        <rFont val="標楷體"/>
        <family val="4"/>
        <charset val="136"/>
      </rPr>
      <t>含講座鐘點費、印刷費、稿費、雜支等</t>
    </r>
    <r>
      <rPr>
        <sz val="11"/>
        <rFont val="Times New Roman"/>
        <family val="1"/>
      </rPr>
      <t>)</t>
    </r>
    <r>
      <rPr>
        <sz val="11"/>
        <rFont val="標楷體"/>
        <family val="4"/>
        <charset val="136"/>
      </rPr>
      <t>。</t>
    </r>
    <phoneticPr fontId="2" type="noConversion"/>
  </si>
  <si>
    <r>
      <rPr>
        <sz val="11"/>
        <rFont val="標楷體"/>
        <family val="4"/>
        <charset val="136"/>
      </rPr>
      <t xml:space="preserve">透過課程幫助志工學習認識自己增加對自我的信心，進而有餘力可以學習照顧他人，藉由課程訓練志工去做淡水社區服務，加強與附近地區相關機構之互動、提升學生對社區關懷的情感，持續推廣本校學生投入社區兒童心理關懷服務，培育大學生助人利他、關懷社會以及同理心精神之培養。預計辦理：
</t>
    </r>
    <r>
      <rPr>
        <sz val="11"/>
        <rFont val="Times New Roman"/>
        <family val="1"/>
      </rPr>
      <t>1</t>
    </r>
    <r>
      <rPr>
        <sz val="11"/>
        <rFont val="標楷體"/>
        <family val="4"/>
        <charset val="136"/>
      </rPr>
      <t>.志工訓練課程</t>
    </r>
    <r>
      <rPr>
        <sz val="11"/>
        <rFont val="Times New Roman"/>
        <family val="1"/>
      </rPr>
      <t>12</t>
    </r>
    <r>
      <rPr>
        <sz val="11"/>
        <rFont val="標楷體"/>
        <family val="4"/>
        <charset val="136"/>
      </rPr>
      <t>次，每次約</t>
    </r>
    <r>
      <rPr>
        <sz val="11"/>
        <rFont val="Times New Roman"/>
        <family val="1"/>
      </rPr>
      <t>2</t>
    </r>
    <r>
      <rPr>
        <sz val="11"/>
        <rFont val="標楷體"/>
        <family val="4"/>
        <charset val="136"/>
      </rPr>
      <t>小時；志工出隊醫院</t>
    </r>
    <r>
      <rPr>
        <sz val="11"/>
        <rFont val="Times New Roman"/>
        <family val="1"/>
      </rPr>
      <t>1</t>
    </r>
    <r>
      <rPr>
        <sz val="11"/>
        <rFont val="標楷體"/>
        <family val="4"/>
        <charset val="136"/>
      </rPr>
      <t>次，和鄧公國小合作舉辦營隊</t>
    </r>
    <r>
      <rPr>
        <sz val="11"/>
        <rFont val="Times New Roman"/>
        <family val="1"/>
      </rPr>
      <t>1</t>
    </r>
    <r>
      <rPr>
        <sz val="11"/>
        <rFont val="標楷體"/>
        <family val="4"/>
        <charset val="136"/>
      </rPr>
      <t xml:space="preserve">次，出隊每次約半日，營隊一日；
</t>
    </r>
    <r>
      <rPr>
        <sz val="11"/>
        <rFont val="Times New Roman"/>
        <family val="1"/>
      </rPr>
      <t>2</t>
    </r>
    <r>
      <rPr>
        <sz val="11"/>
        <rFont val="標楷體"/>
        <family val="4"/>
        <charset val="136"/>
      </rPr>
      <t>.印製招生、出隊、各場次宣傳海報；
經費約</t>
    </r>
    <r>
      <rPr>
        <sz val="11"/>
        <rFont val="Times New Roman"/>
        <family val="1"/>
      </rPr>
      <t>9</t>
    </r>
    <r>
      <rPr>
        <sz val="11"/>
        <rFont val="標楷體"/>
        <family val="4"/>
        <charset val="136"/>
      </rPr>
      <t>萬</t>
    </r>
    <r>
      <rPr>
        <sz val="11"/>
        <rFont val="Times New Roman"/>
        <family val="1"/>
      </rPr>
      <t>(</t>
    </r>
    <r>
      <rPr>
        <sz val="11"/>
        <rFont val="標楷體"/>
        <family val="4"/>
        <charset val="136"/>
      </rPr>
      <t>含講座鐘點費、印刷費、團體保險費、膳費、稿費、課程教學教材耗材及社區服務出隊耗材雜支等</t>
    </r>
    <r>
      <rPr>
        <sz val="11"/>
        <rFont val="Times New Roman"/>
        <family val="1"/>
      </rPr>
      <t>)</t>
    </r>
    <r>
      <rPr>
        <sz val="11"/>
        <rFont val="標楷體"/>
        <family val="4"/>
        <charset val="136"/>
      </rPr>
      <t>。</t>
    </r>
    <phoneticPr fontId="2" type="noConversion"/>
  </si>
  <si>
    <r>
      <t>1</t>
    </r>
    <r>
      <rPr>
        <sz val="11"/>
        <rFont val="標楷體"/>
        <family val="4"/>
        <charset val="136"/>
      </rPr>
      <t xml:space="preserve">.針對加強同儕輔導諮商人員之專業技能、心理調適、抗壓等，並依實務場域需求，辦理相關增能訓練團體；
</t>
    </r>
    <r>
      <rPr>
        <sz val="11"/>
        <rFont val="Times New Roman"/>
        <family val="1"/>
      </rPr>
      <t>2</t>
    </r>
    <r>
      <rPr>
        <sz val="11"/>
        <rFont val="標楷體"/>
        <family val="4"/>
        <charset val="136"/>
      </rPr>
      <t>.預估辦理</t>
    </r>
    <r>
      <rPr>
        <sz val="11"/>
        <rFont val="Times New Roman"/>
        <family val="1"/>
      </rPr>
      <t>5~8</t>
    </r>
    <r>
      <rPr>
        <sz val="11"/>
        <rFont val="標楷體"/>
        <family val="4"/>
        <charset val="136"/>
      </rPr>
      <t>場次，每場次約</t>
    </r>
    <r>
      <rPr>
        <sz val="11"/>
        <rFont val="Times New Roman"/>
        <family val="1"/>
      </rPr>
      <t>2</t>
    </r>
    <r>
      <rPr>
        <sz val="11"/>
        <rFont val="標楷體"/>
        <family val="4"/>
        <charset val="136"/>
      </rPr>
      <t>小時為原則。
經費約需</t>
    </r>
    <r>
      <rPr>
        <sz val="11"/>
        <rFont val="Times New Roman"/>
        <family val="1"/>
      </rPr>
      <t>6</t>
    </r>
    <r>
      <rPr>
        <sz val="11"/>
        <rFont val="標楷體"/>
        <family val="4"/>
        <charset val="136"/>
      </rPr>
      <t>萬元</t>
    </r>
    <r>
      <rPr>
        <sz val="11"/>
        <rFont val="Times New Roman"/>
        <family val="1"/>
      </rPr>
      <t>(</t>
    </r>
    <r>
      <rPr>
        <sz val="11"/>
        <rFont val="標楷體"/>
        <family val="4"/>
        <charset val="136"/>
      </rPr>
      <t>含講座鐘點費、印刷費、膳費、稿費、雜支等</t>
    </r>
    <r>
      <rPr>
        <sz val="11"/>
        <rFont val="Times New Roman"/>
        <family val="1"/>
      </rPr>
      <t>)</t>
    </r>
    <r>
      <rPr>
        <sz val="11"/>
        <rFont val="標楷體"/>
        <family val="4"/>
        <charset val="136"/>
      </rPr>
      <t>。</t>
    </r>
    <phoneticPr fontId="2" type="noConversion"/>
  </si>
  <si>
    <r>
      <t>1</t>
    </r>
    <r>
      <rPr>
        <sz val="11"/>
        <rFont val="標楷體"/>
        <family val="4"/>
        <charset val="136"/>
      </rPr>
      <t>.針對校園內學生輔導常見實務議題，如：常見校園精神疾病與危機處理</t>
    </r>
    <r>
      <rPr>
        <sz val="11"/>
        <rFont val="Times New Roman"/>
        <family val="1"/>
      </rPr>
      <t>(</t>
    </r>
    <r>
      <rPr>
        <sz val="11"/>
        <rFont val="標楷體"/>
        <family val="4"/>
        <charset val="136"/>
      </rPr>
      <t>含演練等</t>
    </r>
    <r>
      <rPr>
        <sz val="11"/>
        <rFont val="Times New Roman"/>
        <family val="1"/>
      </rPr>
      <t>)</t>
    </r>
    <r>
      <rPr>
        <sz val="11"/>
        <rFont val="標楷體"/>
        <family val="4"/>
        <charset val="136"/>
      </rPr>
      <t xml:space="preserve">、多元文化、諮商歷程與策略、情感及生涯等多項議題，舉辦專業培訓進修研習活動；
</t>
    </r>
    <r>
      <rPr>
        <sz val="11"/>
        <rFont val="Times New Roman"/>
        <family val="1"/>
      </rPr>
      <t>2</t>
    </r>
    <r>
      <rPr>
        <sz val="11"/>
        <rFont val="標楷體"/>
        <family val="4"/>
        <charset val="136"/>
      </rPr>
      <t>.研習內容將聘請各領域學術及實務專家進行演講，並透過工作坊帶領，協助本校專兼任心理師增進輔導知能，提升本校學生受輔品質。預計辦理約</t>
    </r>
    <r>
      <rPr>
        <sz val="11"/>
        <rFont val="Times New Roman"/>
        <family val="1"/>
      </rPr>
      <t>2</t>
    </r>
    <r>
      <rPr>
        <sz val="11"/>
        <rFont val="標楷體"/>
        <family val="4"/>
        <charset val="136"/>
      </rPr>
      <t>梯次活動，每梯次研習活以</t>
    </r>
    <r>
      <rPr>
        <sz val="11"/>
        <rFont val="Times New Roman"/>
        <family val="1"/>
      </rPr>
      <t>1</t>
    </r>
    <r>
      <rPr>
        <sz val="11"/>
        <rFont val="標楷體"/>
        <family val="4"/>
        <charset val="136"/>
      </rPr>
      <t>日為原則。
經費預約約</t>
    </r>
    <r>
      <rPr>
        <sz val="11"/>
        <rFont val="Times New Roman"/>
        <family val="1"/>
      </rPr>
      <t>58,000</t>
    </r>
    <r>
      <rPr>
        <sz val="11"/>
        <rFont val="標楷體"/>
        <family val="4"/>
        <charset val="136"/>
      </rPr>
      <t>元整</t>
    </r>
    <r>
      <rPr>
        <sz val="11"/>
        <rFont val="Times New Roman"/>
        <family val="1"/>
      </rPr>
      <t>(</t>
    </r>
    <r>
      <rPr>
        <sz val="11"/>
        <rFont val="標楷體"/>
        <family val="4"/>
        <charset val="136"/>
      </rPr>
      <t>含講座鐘點費、印刷費、膳費、稿費、雜支等</t>
    </r>
    <r>
      <rPr>
        <sz val="11"/>
        <rFont val="Times New Roman"/>
        <family val="1"/>
      </rPr>
      <t>)</t>
    </r>
    <r>
      <rPr>
        <sz val="11"/>
        <rFont val="標楷體"/>
        <family val="4"/>
        <charset val="136"/>
      </rPr>
      <t>。</t>
    </r>
    <phoneticPr fontId="2" type="noConversion"/>
  </si>
  <si>
    <r>
      <t>1</t>
    </r>
    <r>
      <rPr>
        <sz val="11"/>
        <rFont val="標楷體"/>
        <family val="4"/>
        <charset val="136"/>
      </rPr>
      <t xml:space="preserve">.辦理個案輔導暨實務研討會，此研討會用意為強化諮商輔導人員之專業諮商技巧及效能；
</t>
    </r>
    <r>
      <rPr>
        <sz val="11"/>
        <rFont val="Times New Roman"/>
        <family val="1"/>
      </rPr>
      <t>2</t>
    </r>
    <r>
      <rPr>
        <sz val="11"/>
        <rFont val="標楷體"/>
        <family val="4"/>
        <charset val="136"/>
      </rPr>
      <t xml:space="preserve">.研習內容以特殊性精神疾患、多重心理困擾、學生諮商主要主述議題等進行個案研習；
</t>
    </r>
    <r>
      <rPr>
        <sz val="11"/>
        <rFont val="Times New Roman"/>
        <family val="1"/>
      </rPr>
      <t>3</t>
    </r>
    <r>
      <rPr>
        <sz val="11"/>
        <rFont val="標楷體"/>
        <family val="4"/>
        <charset val="136"/>
      </rPr>
      <t>.研習以分組討論、經驗分享、現場督導等多元方式，並針對輔導策略與目標討論，另參照受輔學生最多之主訴議題，結合北區大專校院類似案例，聘請專家、督導等相關專業輔導人員進行相關研習，以提升學生受輔品質。預計舉辦約</t>
    </r>
    <r>
      <rPr>
        <sz val="11"/>
        <rFont val="Times New Roman"/>
        <family val="1"/>
      </rPr>
      <t>2</t>
    </r>
    <r>
      <rPr>
        <sz val="11"/>
        <rFont val="標楷體"/>
        <family val="4"/>
        <charset val="136"/>
      </rPr>
      <t>梯次活動，每梯次研習活動以</t>
    </r>
    <r>
      <rPr>
        <sz val="11"/>
        <rFont val="Times New Roman"/>
        <family val="1"/>
      </rPr>
      <t>1</t>
    </r>
    <r>
      <rPr>
        <sz val="11"/>
        <rFont val="標楷體"/>
        <family val="4"/>
        <charset val="136"/>
      </rPr>
      <t>日為原則。
經費預估約需</t>
    </r>
    <r>
      <rPr>
        <sz val="11"/>
        <rFont val="Times New Roman"/>
        <family val="1"/>
      </rPr>
      <t>5</t>
    </r>
    <r>
      <rPr>
        <sz val="11"/>
        <rFont val="標楷體"/>
        <family val="4"/>
        <charset val="136"/>
      </rPr>
      <t>萬</t>
    </r>
    <r>
      <rPr>
        <sz val="11"/>
        <rFont val="Times New Roman"/>
        <family val="1"/>
      </rPr>
      <t>8,000</t>
    </r>
    <r>
      <rPr>
        <sz val="11"/>
        <rFont val="標楷體"/>
        <family val="4"/>
        <charset val="136"/>
      </rPr>
      <t>元</t>
    </r>
    <r>
      <rPr>
        <sz val="11"/>
        <rFont val="Times New Roman"/>
        <family val="1"/>
      </rPr>
      <t>(</t>
    </r>
    <r>
      <rPr>
        <sz val="11"/>
        <rFont val="標楷體"/>
        <family val="4"/>
        <charset val="136"/>
      </rPr>
      <t>含講座鐘點費、印刷費、膳費、稿費、雜支等</t>
    </r>
    <r>
      <rPr>
        <sz val="11"/>
        <rFont val="Times New Roman"/>
        <family val="1"/>
      </rPr>
      <t>)</t>
    </r>
    <r>
      <rPr>
        <sz val="11"/>
        <rFont val="標楷體"/>
        <family val="4"/>
        <charset val="136"/>
      </rPr>
      <t>。</t>
    </r>
    <phoneticPr fontId="2" type="noConversion"/>
  </si>
  <si>
    <r>
      <t xml:space="preserve"> 107學輔計畫概算表</t>
    </r>
    <r>
      <rPr>
        <sz val="14"/>
        <rFont val="新細明體"/>
        <family val="1"/>
        <charset val="136"/>
      </rPr>
      <t xml:space="preserve"> </t>
    </r>
    <r>
      <rPr>
        <b/>
        <sz val="14"/>
        <color rgb="FF0000FF"/>
        <rFont val="新細明體"/>
        <family val="1"/>
        <charset val="136"/>
      </rPr>
      <t>（107.3.15）</t>
    </r>
    <r>
      <rPr>
        <sz val="14"/>
        <rFont val="新細明體"/>
        <family val="1"/>
        <charset val="136"/>
      </rPr>
      <t xml:space="preserve">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</si>
</sst>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42"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4"/>
      <name val="新細明體"/>
      <family val="1"/>
      <charset val="136"/>
    </font>
    <font>
      <sz val="11"/>
      <name val="標楷體"/>
      <family val="4"/>
      <charset val="136"/>
    </font>
    <font>
      <sz val="11"/>
      <name val="新細明體"/>
      <family val="1"/>
      <charset val="136"/>
    </font>
    <font>
      <b/>
      <sz val="11"/>
      <name val="標楷體"/>
      <family val="4"/>
      <charset val="136"/>
    </font>
    <font>
      <sz val="11"/>
      <color indexed="10"/>
      <name val="標楷體"/>
      <family val="4"/>
      <charset val="136"/>
    </font>
    <font>
      <sz val="9"/>
      <name val="細明體"/>
      <family val="3"/>
      <charset val="136"/>
    </font>
    <font>
      <b/>
      <sz val="11"/>
      <name val="新細明體"/>
      <family val="1"/>
      <charset val="136"/>
    </font>
    <font>
      <b/>
      <sz val="11"/>
      <color indexed="8"/>
      <name val="新細明體"/>
      <family val="1"/>
      <charset val="136"/>
    </font>
    <font>
      <b/>
      <sz val="12"/>
      <name val="新細明體"/>
      <family val="1"/>
      <charset val="136"/>
    </font>
    <font>
      <b/>
      <sz val="11"/>
      <color indexed="10"/>
      <name val="新細明體"/>
      <family val="1"/>
      <charset val="136"/>
    </font>
    <font>
      <b/>
      <sz val="12"/>
      <name val="標楷體"/>
      <family val="4"/>
      <charset val="136"/>
    </font>
    <font>
      <b/>
      <i/>
      <sz val="12"/>
      <name val="標楷體"/>
      <family val="4"/>
      <charset val="136"/>
    </font>
    <font>
      <b/>
      <i/>
      <sz val="12"/>
      <name val="新細明體"/>
      <family val="1"/>
      <charset val="136"/>
    </font>
    <font>
      <b/>
      <sz val="11"/>
      <color indexed="10"/>
      <name val="標楷體"/>
      <family val="4"/>
      <charset val="136"/>
    </font>
    <font>
      <sz val="12"/>
      <color indexed="10"/>
      <name val="新細明體"/>
      <family val="1"/>
      <charset val="136"/>
    </font>
    <font>
      <i/>
      <sz val="12"/>
      <name val="標楷體"/>
      <family val="4"/>
      <charset val="136"/>
    </font>
    <font>
      <b/>
      <i/>
      <sz val="12"/>
      <color indexed="10"/>
      <name val="標楷體"/>
      <family val="4"/>
      <charset val="136"/>
    </font>
    <font>
      <b/>
      <sz val="14"/>
      <name val="新細明體"/>
      <family val="1"/>
      <charset val="136"/>
    </font>
    <font>
      <sz val="11"/>
      <color rgb="FF0070C0"/>
      <name val="標楷體"/>
      <family val="4"/>
      <charset val="136"/>
    </font>
    <font>
      <b/>
      <sz val="12"/>
      <color rgb="FFFF0000"/>
      <name val="標楷體"/>
      <family val="4"/>
      <charset val="136"/>
    </font>
    <font>
      <sz val="12"/>
      <color rgb="FF006100"/>
      <name val="新細明體"/>
      <family val="2"/>
      <charset val="136"/>
      <scheme val="minor"/>
    </font>
    <font>
      <sz val="11"/>
      <color rgb="FFFF0000"/>
      <name val="標楷體"/>
      <family val="4"/>
      <charset val="136"/>
    </font>
    <font>
      <b/>
      <i/>
      <sz val="12"/>
      <color rgb="FFFF0000"/>
      <name val="標楷體"/>
      <family val="4"/>
      <charset val="136"/>
    </font>
    <font>
      <sz val="11"/>
      <color theme="1"/>
      <name val="標楷體"/>
      <family val="4"/>
      <charset val="136"/>
    </font>
    <font>
      <b/>
      <sz val="11"/>
      <color theme="1"/>
      <name val="新細明體"/>
      <family val="1"/>
      <charset val="136"/>
    </font>
    <font>
      <b/>
      <sz val="12"/>
      <color theme="1"/>
      <name val="標楷體"/>
      <family val="4"/>
      <charset val="136"/>
    </font>
    <font>
      <sz val="12"/>
      <color theme="1"/>
      <name val="新細明體"/>
      <family val="1"/>
      <charset val="136"/>
    </font>
    <font>
      <sz val="12"/>
      <color rgb="FFFF0000"/>
      <name val="標楷體"/>
      <family val="4"/>
      <charset val="136"/>
    </font>
    <font>
      <b/>
      <sz val="14"/>
      <color rgb="FFFF0000"/>
      <name val="新細明體"/>
      <family val="1"/>
      <charset val="136"/>
    </font>
    <font>
      <b/>
      <sz val="14"/>
      <color rgb="FF0000FF"/>
      <name val="新細明體"/>
      <family val="1"/>
      <charset val="136"/>
    </font>
    <font>
      <sz val="10"/>
      <name val="標楷體"/>
      <family val="4"/>
      <charset val="136"/>
    </font>
    <font>
      <sz val="12"/>
      <color rgb="FFFF0000"/>
      <name val="新細明體"/>
      <family val="1"/>
      <charset val="136"/>
    </font>
    <font>
      <sz val="11"/>
      <name val="Times New Roman"/>
      <family val="1"/>
    </font>
    <font>
      <sz val="11"/>
      <color theme="1"/>
      <name val="Times New Roman"/>
      <family val="1"/>
    </font>
    <font>
      <i/>
      <sz val="12"/>
      <name val="新細明體"/>
      <family val="1"/>
      <charset val="136"/>
    </font>
    <font>
      <sz val="9.5"/>
      <name val="標楷體"/>
      <family val="4"/>
      <charset val="136"/>
    </font>
    <font>
      <sz val="9.5"/>
      <color rgb="FFFF0000"/>
      <name val="標楷體"/>
      <family val="4"/>
      <charset val="136"/>
    </font>
    <font>
      <b/>
      <sz val="11"/>
      <color rgb="FFFF0000"/>
      <name val="新細明體"/>
      <family val="1"/>
      <charset val="136"/>
    </font>
  </fonts>
  <fills count="14">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31"/>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rgb="FFCCCCFF"/>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92D05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ck">
        <color indexed="53"/>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53"/>
      </bottom>
      <diagonal/>
    </border>
    <border>
      <left style="thin">
        <color indexed="64"/>
      </left>
      <right style="thick">
        <color indexed="53"/>
      </right>
      <top style="thin">
        <color indexed="64"/>
      </top>
      <bottom style="thick">
        <color indexed="53"/>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53"/>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5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ck">
        <color indexed="53"/>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ck">
        <color indexed="53"/>
      </top>
      <bottom style="hair">
        <color indexed="64"/>
      </bottom>
      <diagonal/>
    </border>
    <border>
      <left/>
      <right style="thick">
        <color indexed="53"/>
      </right>
      <top style="thick">
        <color indexed="53"/>
      </top>
      <bottom style="hair">
        <color indexed="64"/>
      </bottom>
      <diagonal/>
    </border>
    <border>
      <left/>
      <right/>
      <top style="hair">
        <color indexed="64"/>
      </top>
      <bottom style="hair">
        <color indexed="64"/>
      </bottom>
      <diagonal/>
    </border>
    <border>
      <left/>
      <right style="thick">
        <color indexed="53"/>
      </right>
      <top style="hair">
        <color indexed="64"/>
      </top>
      <bottom style="hair">
        <color indexed="64"/>
      </bottom>
      <diagonal/>
    </border>
    <border>
      <left/>
      <right/>
      <top style="hair">
        <color indexed="64"/>
      </top>
      <bottom style="thin">
        <color indexed="64"/>
      </bottom>
      <diagonal/>
    </border>
    <border>
      <left/>
      <right style="thick">
        <color indexed="53"/>
      </right>
      <top style="hair">
        <color indexed="64"/>
      </top>
      <bottom style="thin">
        <color indexed="64"/>
      </bottom>
      <diagonal/>
    </border>
    <border>
      <left/>
      <right/>
      <top style="thin">
        <color indexed="64"/>
      </top>
      <bottom style="hair">
        <color indexed="64"/>
      </bottom>
      <diagonal/>
    </border>
    <border>
      <left/>
      <right style="thick">
        <color indexed="53"/>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thick">
        <color indexed="53"/>
      </right>
      <top style="thin">
        <color indexed="64"/>
      </top>
      <bottom/>
      <diagonal/>
    </border>
    <border>
      <left/>
      <right/>
      <top/>
      <bottom style="thin">
        <color indexed="64"/>
      </bottom>
      <diagonal/>
    </border>
    <border>
      <left/>
      <right style="thick">
        <color indexed="53"/>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ck">
        <color indexed="53"/>
      </bottom>
      <diagonal/>
    </border>
    <border>
      <left style="thin">
        <color indexed="64"/>
      </left>
      <right style="thick">
        <color indexed="53"/>
      </right>
      <top/>
      <bottom style="thin">
        <color indexed="64"/>
      </bottom>
      <diagonal/>
    </border>
    <border>
      <left/>
      <right style="double">
        <color indexed="64"/>
      </right>
      <top style="thin">
        <color indexed="64"/>
      </top>
      <bottom style="thin">
        <color indexed="64"/>
      </bottom>
      <diagonal/>
    </border>
    <border>
      <left/>
      <right style="thick">
        <color indexed="53"/>
      </right>
      <top style="thin">
        <color indexed="64"/>
      </top>
      <bottom style="thin">
        <color indexed="64"/>
      </bottom>
      <diagonal/>
    </border>
    <border>
      <left style="thick">
        <color indexed="53"/>
      </left>
      <right style="thin">
        <color indexed="64"/>
      </right>
      <top style="thin">
        <color indexed="64"/>
      </top>
      <bottom style="thin">
        <color indexed="64"/>
      </bottom>
      <diagonal/>
    </border>
    <border>
      <left/>
      <right/>
      <top/>
      <bottom style="thick">
        <color indexed="53"/>
      </bottom>
      <diagonal/>
    </border>
    <border>
      <left style="double">
        <color indexed="64"/>
      </left>
      <right/>
      <top style="thin">
        <color indexed="64"/>
      </top>
      <bottom style="thin">
        <color indexed="64"/>
      </bottom>
      <diagonal/>
    </border>
    <border>
      <left style="thick">
        <color indexed="53"/>
      </left>
      <right/>
      <top style="thin">
        <color indexed="64"/>
      </top>
      <bottom style="thin">
        <color indexed="64"/>
      </bottom>
      <diagonal/>
    </border>
    <border>
      <left style="thick">
        <color indexed="53"/>
      </left>
      <right/>
      <top style="thin">
        <color indexed="64"/>
      </top>
      <bottom style="thick">
        <color indexed="53"/>
      </bottom>
      <diagonal/>
    </border>
    <border>
      <left style="thick">
        <color indexed="53"/>
      </left>
      <right/>
      <top/>
      <bottom style="thin">
        <color indexed="64"/>
      </bottom>
      <diagonal/>
    </border>
    <border>
      <left style="thick">
        <color indexed="53"/>
      </left>
      <right/>
      <top style="hair">
        <color indexed="64"/>
      </top>
      <bottom style="hair">
        <color indexed="64"/>
      </bottom>
      <diagonal/>
    </border>
    <border>
      <left style="thick">
        <color indexed="53"/>
      </left>
      <right/>
      <top style="thick">
        <color indexed="53"/>
      </top>
      <bottom style="hair">
        <color indexed="64"/>
      </bottom>
      <diagonal/>
    </border>
    <border>
      <left style="thick">
        <color indexed="53"/>
      </left>
      <right/>
      <top style="hair">
        <color indexed="64"/>
      </top>
      <bottom style="thin">
        <color indexed="64"/>
      </bottom>
      <diagonal/>
    </border>
    <border>
      <left style="thick">
        <color indexed="53"/>
      </left>
      <right/>
      <top style="thin">
        <color indexed="64"/>
      </top>
      <bottom style="hair">
        <color indexed="64"/>
      </bottom>
      <diagonal/>
    </border>
    <border>
      <left style="thin">
        <color indexed="64"/>
      </left>
      <right style="thick">
        <color theme="9" tint="-0.24994659260841701"/>
      </right>
      <top style="thin">
        <color indexed="64"/>
      </top>
      <bottom style="thin">
        <color indexed="64"/>
      </bottom>
      <diagonal/>
    </border>
    <border>
      <left style="thick">
        <color indexed="53"/>
      </left>
      <right/>
      <top style="thin">
        <color indexed="64"/>
      </top>
      <bottom/>
      <diagonal/>
    </border>
    <border>
      <left/>
      <right/>
      <top style="thin">
        <color indexed="64"/>
      </top>
      <bottom style="thick">
        <color indexed="53"/>
      </bottom>
      <diagonal/>
    </border>
    <border>
      <left/>
      <right style="thick">
        <color theme="9" tint="-0.24994659260841701"/>
      </right>
      <top style="thin">
        <color indexed="64"/>
      </top>
      <bottom style="thin">
        <color indexed="64"/>
      </bottom>
      <diagonal/>
    </border>
    <border>
      <left/>
      <right style="thick">
        <color indexed="53"/>
      </right>
      <top style="thin">
        <color indexed="64"/>
      </top>
      <bottom style="thick">
        <color indexed="53"/>
      </bottom>
      <diagonal/>
    </border>
    <border>
      <left style="thick">
        <color indexed="53"/>
      </left>
      <right/>
      <top/>
      <bottom style="hair">
        <color indexed="64"/>
      </bottom>
      <diagonal/>
    </border>
    <border>
      <left/>
      <right/>
      <top/>
      <bottom style="hair">
        <color indexed="64"/>
      </bottom>
      <diagonal/>
    </border>
    <border>
      <left/>
      <right style="thick">
        <color indexed="53"/>
      </right>
      <top/>
      <bottom style="hair">
        <color indexed="64"/>
      </bottom>
      <diagonal/>
    </border>
    <border>
      <left/>
      <right style="medium">
        <color indexed="64"/>
      </right>
      <top style="thin">
        <color indexed="64"/>
      </top>
      <bottom/>
      <diagonal/>
    </border>
    <border>
      <left style="thin">
        <color indexed="64"/>
      </left>
      <right/>
      <top style="thin">
        <color indexed="64"/>
      </top>
      <bottom style="thick">
        <color indexed="53"/>
      </bottom>
      <diagonal/>
    </border>
    <border>
      <left style="thick">
        <color indexed="53"/>
      </left>
      <right style="thin">
        <color indexed="64"/>
      </right>
      <top style="thin">
        <color indexed="64"/>
      </top>
      <bottom/>
      <diagonal/>
    </border>
    <border>
      <left/>
      <right style="double">
        <color indexed="64"/>
      </right>
      <top style="thin">
        <color indexed="64"/>
      </top>
      <bottom/>
      <diagonal/>
    </border>
  </borders>
  <cellStyleXfs count="2">
    <xf numFmtId="0" fontId="0" fillId="0" borderId="0">
      <alignment vertical="center"/>
    </xf>
    <xf numFmtId="0" fontId="24" fillId="6" borderId="0" applyNumberFormat="0" applyBorder="0" applyAlignment="0" applyProtection="0">
      <alignment vertical="center"/>
    </xf>
  </cellStyleXfs>
  <cellXfs count="443">
    <xf numFmtId="0" fontId="0" fillId="0" borderId="0" xfId="0">
      <alignment vertical="center"/>
    </xf>
    <xf numFmtId="0" fontId="0" fillId="0" borderId="0" xfId="0" applyBorder="1">
      <alignment vertical="center"/>
    </xf>
    <xf numFmtId="49" fontId="7" fillId="2" borderId="2" xfId="0" applyNumberFormat="1" applyFont="1" applyFill="1" applyBorder="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7"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12" fillId="0" borderId="0" xfId="0" applyFont="1">
      <alignment vertical="center"/>
    </xf>
    <xf numFmtId="0" fontId="13" fillId="0" borderId="0" xfId="0" applyFont="1" applyAlignment="1">
      <alignment horizontal="left" vertical="center" wrapText="1"/>
    </xf>
    <xf numFmtId="176" fontId="0" fillId="0" borderId="0" xfId="0" applyNumberFormat="1" applyBorder="1">
      <alignment vertical="center"/>
    </xf>
    <xf numFmtId="176" fontId="0" fillId="0" borderId="0" xfId="0" applyNumberFormat="1">
      <alignment vertical="center"/>
    </xf>
    <xf numFmtId="49" fontId="7" fillId="2" borderId="4" xfId="0" applyNumberFormat="1" applyFont="1" applyFill="1" applyBorder="1" applyAlignment="1">
      <alignment vertical="center" wrapText="1"/>
    </xf>
    <xf numFmtId="49" fontId="7" fillId="2" borderId="5" xfId="0" applyNumberFormat="1" applyFont="1" applyFill="1" applyBorder="1" applyAlignment="1">
      <alignment vertical="center" wrapText="1"/>
    </xf>
    <xf numFmtId="0" fontId="1" fillId="0" borderId="0" xfId="0" applyFont="1" applyFill="1">
      <alignment vertical="center"/>
    </xf>
    <xf numFmtId="176" fontId="7" fillId="2" borderId="11" xfId="0" applyNumberFormat="1" applyFont="1" applyFill="1" applyBorder="1" applyAlignment="1">
      <alignment vertical="center" wrapText="1"/>
    </xf>
    <xf numFmtId="0" fontId="6" fillId="0" borderId="0" xfId="0" applyFont="1" applyFill="1">
      <alignment vertical="center"/>
    </xf>
    <xf numFmtId="0" fontId="6" fillId="0" borderId="0" xfId="0" applyFont="1" applyFill="1" applyAlignment="1">
      <alignment horizontal="left" vertical="center" wrapText="1"/>
    </xf>
    <xf numFmtId="0" fontId="5"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176" fontId="7" fillId="2" borderId="10" xfId="0" applyNumberFormat="1" applyFont="1" applyFill="1" applyBorder="1" applyAlignment="1">
      <alignment vertical="center" wrapText="1"/>
    </xf>
    <xf numFmtId="176" fontId="7" fillId="2" borderId="7" xfId="0" applyNumberFormat="1" applyFont="1" applyFill="1" applyBorder="1" applyAlignment="1">
      <alignment vertical="center" wrapText="1"/>
    </xf>
    <xf numFmtId="176" fontId="7" fillId="2" borderId="3" xfId="0" applyNumberFormat="1" applyFont="1" applyFill="1" applyBorder="1" applyAlignment="1">
      <alignment vertical="center" wrapText="1"/>
    </xf>
    <xf numFmtId="176" fontId="7" fillId="2" borderId="13" xfId="0" applyNumberFormat="1" applyFont="1" applyFill="1" applyBorder="1" applyAlignment="1">
      <alignment vertical="center" wrapText="1"/>
    </xf>
    <xf numFmtId="49" fontId="7" fillId="2" borderId="3"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0" fontId="4" fillId="0" borderId="0" xfId="0" applyFont="1" applyBorder="1">
      <alignment vertical="center"/>
    </xf>
    <xf numFmtId="176" fontId="14" fillId="3" borderId="10" xfId="0" applyNumberFormat="1" applyFont="1" applyFill="1" applyBorder="1" applyAlignment="1">
      <alignment horizontal="center" vertical="center" wrapText="1"/>
    </xf>
    <xf numFmtId="176" fontId="14" fillId="3" borderId="7" xfId="0" applyNumberFormat="1" applyFont="1" applyFill="1" applyBorder="1" applyAlignment="1">
      <alignment horizontal="center" vertical="center" wrapText="1"/>
    </xf>
    <xf numFmtId="176" fontId="14" fillId="3" borderId="13" xfId="0" applyNumberFormat="1" applyFont="1" applyFill="1" applyBorder="1" applyAlignment="1">
      <alignment horizontal="center" vertical="center" wrapText="1"/>
    </xf>
    <xf numFmtId="0" fontId="14" fillId="3" borderId="14" xfId="0" applyFont="1" applyFill="1" applyBorder="1" applyAlignment="1">
      <alignment horizontal="center" vertical="center"/>
    </xf>
    <xf numFmtId="176" fontId="14" fillId="3" borderId="10" xfId="0" applyNumberFormat="1" applyFont="1" applyFill="1" applyBorder="1" applyAlignment="1">
      <alignment horizontal="center" vertical="center"/>
    </xf>
    <xf numFmtId="176" fontId="14" fillId="3" borderId="13" xfId="0" applyNumberFormat="1" applyFont="1" applyFill="1" applyBorder="1" applyAlignment="1">
      <alignment horizontal="center" vertical="center"/>
    </xf>
    <xf numFmtId="176" fontId="0" fillId="0" borderId="17" xfId="0" applyNumberFormat="1" applyBorder="1" applyAlignment="1">
      <alignment vertical="center"/>
    </xf>
    <xf numFmtId="0" fontId="0" fillId="0" borderId="18" xfId="0" applyBorder="1" applyAlignment="1">
      <alignment vertical="center"/>
    </xf>
    <xf numFmtId="176" fontId="16" fillId="4" borderId="19" xfId="0" applyNumberFormat="1" applyFont="1" applyFill="1" applyBorder="1" applyAlignment="1">
      <alignment vertical="center"/>
    </xf>
    <xf numFmtId="176" fontId="0" fillId="0" borderId="19" xfId="0" applyNumberFormat="1" applyBorder="1" applyAlignment="1">
      <alignment vertical="center"/>
    </xf>
    <xf numFmtId="0" fontId="0" fillId="0" borderId="20" xfId="0" applyBorder="1" applyAlignment="1">
      <alignment vertical="center"/>
    </xf>
    <xf numFmtId="176" fontId="0" fillId="0" borderId="21" xfId="0" applyNumberFormat="1" applyBorder="1" applyAlignment="1">
      <alignment vertical="center"/>
    </xf>
    <xf numFmtId="0" fontId="0" fillId="0" borderId="22" xfId="0" applyBorder="1" applyAlignment="1">
      <alignment vertical="center"/>
    </xf>
    <xf numFmtId="176" fontId="0" fillId="0" borderId="23" xfId="0" applyNumberForma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176" fontId="3" fillId="0" borderId="23" xfId="0" applyNumberFormat="1" applyFont="1" applyFill="1" applyBorder="1" applyAlignment="1">
      <alignment vertical="center" wrapText="1"/>
    </xf>
    <xf numFmtId="49" fontId="3" fillId="0" borderId="23" xfId="0" applyNumberFormat="1" applyFont="1" applyFill="1" applyBorder="1" applyAlignment="1">
      <alignment vertical="center" wrapText="1"/>
    </xf>
    <xf numFmtId="49" fontId="3" fillId="0" borderId="24" xfId="0" applyNumberFormat="1" applyFont="1" applyFill="1" applyBorder="1" applyAlignment="1">
      <alignment vertical="center" wrapText="1"/>
    </xf>
    <xf numFmtId="176" fontId="15" fillId="4" borderId="19" xfId="0" applyNumberFormat="1" applyFont="1" applyFill="1" applyBorder="1" applyAlignment="1">
      <alignment vertical="center" wrapText="1"/>
    </xf>
    <xf numFmtId="176" fontId="3" fillId="0" borderId="19" xfId="0" applyNumberFormat="1" applyFont="1" applyFill="1" applyBorder="1" applyAlignment="1">
      <alignment vertical="center" wrapText="1"/>
    </xf>
    <xf numFmtId="49" fontId="3" fillId="0" borderId="19" xfId="0" applyNumberFormat="1" applyFont="1" applyFill="1" applyBorder="1" applyAlignment="1">
      <alignment vertical="center" wrapText="1"/>
    </xf>
    <xf numFmtId="49" fontId="3" fillId="0" borderId="20" xfId="0" applyNumberFormat="1" applyFont="1" applyFill="1" applyBorder="1" applyAlignment="1">
      <alignment vertical="center" wrapText="1"/>
    </xf>
    <xf numFmtId="176" fontId="3" fillId="0" borderId="21" xfId="0" applyNumberFormat="1" applyFont="1" applyFill="1" applyBorder="1" applyAlignment="1">
      <alignment vertical="center" wrapText="1"/>
    </xf>
    <xf numFmtId="49" fontId="3" fillId="0" borderId="21" xfId="0" applyNumberFormat="1" applyFont="1" applyFill="1" applyBorder="1" applyAlignment="1">
      <alignment vertical="center" wrapText="1"/>
    </xf>
    <xf numFmtId="49" fontId="3" fillId="0" borderId="22" xfId="0" applyNumberFormat="1" applyFont="1" applyFill="1" applyBorder="1" applyAlignment="1">
      <alignment vertical="center" wrapText="1"/>
    </xf>
    <xf numFmtId="0" fontId="0" fillId="0" borderId="24" xfId="0" applyBorder="1" applyAlignment="1">
      <alignment vertical="center"/>
    </xf>
    <xf numFmtId="176" fontId="7" fillId="0" borderId="23"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7" fillId="0" borderId="24" xfId="0" applyNumberFormat="1" applyFont="1" applyFill="1" applyBorder="1" applyAlignment="1">
      <alignment vertical="center" wrapText="1"/>
    </xf>
    <xf numFmtId="176" fontId="7" fillId="0" borderId="19" xfId="0" applyNumberFormat="1" applyFont="1" applyFill="1" applyBorder="1" applyAlignment="1">
      <alignment vertical="center" wrapText="1"/>
    </xf>
    <xf numFmtId="49" fontId="7" fillId="0" borderId="19" xfId="0" applyNumberFormat="1" applyFont="1" applyFill="1" applyBorder="1" applyAlignment="1">
      <alignment vertical="center" wrapText="1"/>
    </xf>
    <xf numFmtId="49" fontId="7" fillId="0" borderId="20" xfId="0" applyNumberFormat="1" applyFont="1" applyFill="1" applyBorder="1" applyAlignment="1">
      <alignment vertical="center" wrapText="1"/>
    </xf>
    <xf numFmtId="176" fontId="14" fillId="3" borderId="28" xfId="0" applyNumberFormat="1" applyFont="1" applyFill="1" applyBorder="1" applyAlignment="1">
      <alignment horizontal="center" vertical="center" wrapText="1"/>
    </xf>
    <xf numFmtId="176" fontId="7" fillId="2" borderId="28" xfId="0" applyNumberFormat="1" applyFont="1" applyFill="1" applyBorder="1" applyAlignment="1">
      <alignment vertical="center" wrapText="1"/>
    </xf>
    <xf numFmtId="176" fontId="14" fillId="3" borderId="28" xfId="0" applyNumberFormat="1" applyFont="1" applyFill="1" applyBorder="1" applyAlignment="1">
      <alignment horizontal="center" vertical="center"/>
    </xf>
    <xf numFmtId="176" fontId="3" fillId="0" borderId="30"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1" xfId="0" applyNumberFormat="1" applyFont="1" applyFill="1" applyBorder="1" applyAlignment="1">
      <alignment vertical="center" wrapText="1"/>
    </xf>
    <xf numFmtId="176" fontId="3" fillId="0" borderId="32" xfId="0" applyNumberFormat="1" applyFont="1" applyFill="1" applyBorder="1" applyAlignment="1">
      <alignment vertical="center" wrapText="1"/>
    </xf>
    <xf numFmtId="49" fontId="3" fillId="0" borderId="32" xfId="0" applyNumberFormat="1" applyFont="1" applyFill="1" applyBorder="1" applyAlignment="1">
      <alignment vertical="center" wrapText="1"/>
    </xf>
    <xf numFmtId="49" fontId="3" fillId="0" borderId="33" xfId="0" applyNumberFormat="1" applyFont="1" applyFill="1" applyBorder="1" applyAlignment="1">
      <alignment vertical="center" wrapText="1"/>
    </xf>
    <xf numFmtId="176" fontId="15" fillId="0" borderId="19" xfId="0" applyNumberFormat="1" applyFont="1" applyFill="1" applyBorder="1" applyAlignment="1">
      <alignment vertical="center" wrapText="1"/>
    </xf>
    <xf numFmtId="176" fontId="14" fillId="3" borderId="34" xfId="0" applyNumberFormat="1" applyFont="1" applyFill="1" applyBorder="1" applyAlignment="1">
      <alignment horizontal="center" vertical="center"/>
    </xf>
    <xf numFmtId="176" fontId="0" fillId="0" borderId="32" xfId="0" applyNumberFormat="1" applyBorder="1" applyAlignment="1">
      <alignment vertical="center"/>
    </xf>
    <xf numFmtId="0" fontId="0" fillId="0" borderId="33" xfId="0" applyBorder="1" applyAlignment="1">
      <alignment vertical="center"/>
    </xf>
    <xf numFmtId="176" fontId="7" fillId="2" borderId="34" xfId="0" applyNumberFormat="1" applyFont="1" applyFill="1" applyBorder="1" applyAlignment="1">
      <alignment vertical="center" wrapText="1"/>
    </xf>
    <xf numFmtId="176" fontId="7" fillId="2" borderId="35" xfId="0" applyNumberFormat="1" applyFont="1" applyFill="1" applyBorder="1" applyAlignment="1">
      <alignment vertical="center" wrapText="1"/>
    </xf>
    <xf numFmtId="176" fontId="19" fillId="0" borderId="19" xfId="0" applyNumberFormat="1" applyFont="1" applyFill="1" applyBorder="1" applyAlignment="1">
      <alignment vertical="center" wrapText="1"/>
    </xf>
    <xf numFmtId="176" fontId="7" fillId="2" borderId="37" xfId="0" applyNumberFormat="1" applyFont="1" applyFill="1" applyBorder="1" applyAlignment="1">
      <alignment vertical="center" wrapText="1"/>
    </xf>
    <xf numFmtId="176" fontId="20" fillId="4" borderId="19" xfId="0" applyNumberFormat="1" applyFont="1" applyFill="1" applyBorder="1" applyAlignment="1">
      <alignment vertical="center" wrapText="1"/>
    </xf>
    <xf numFmtId="49" fontId="17" fillId="2" borderId="3" xfId="0" applyNumberFormat="1" applyFont="1" applyFill="1" applyBorder="1" applyAlignment="1">
      <alignment vertical="center" wrapText="1"/>
    </xf>
    <xf numFmtId="49" fontId="17" fillId="2" borderId="14" xfId="0" applyNumberFormat="1" applyFont="1" applyFill="1" applyBorder="1" applyAlignment="1">
      <alignment vertical="center" wrapText="1"/>
    </xf>
    <xf numFmtId="0" fontId="0" fillId="0" borderId="0" xfId="0" applyAlignment="1">
      <alignment horizontal="center" vertical="center"/>
    </xf>
    <xf numFmtId="0" fontId="14" fillId="3" borderId="32"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39" xfId="0" applyFont="1" applyFill="1" applyBorder="1" applyAlignment="1">
      <alignment horizontal="center" vertical="center"/>
    </xf>
    <xf numFmtId="49" fontId="7" fillId="2" borderId="8" xfId="0" applyNumberFormat="1" applyFont="1" applyFill="1" applyBorder="1" applyAlignment="1">
      <alignment vertical="center" wrapText="1"/>
    </xf>
    <xf numFmtId="0" fontId="5" fillId="5" borderId="39" xfId="0" applyFont="1" applyFill="1" applyBorder="1" applyAlignment="1">
      <alignment horizontal="center" vertical="center" wrapText="1"/>
    </xf>
    <xf numFmtId="0" fontId="8" fillId="5" borderId="14" xfId="0" applyFont="1" applyFill="1" applyBorder="1" applyAlignment="1">
      <alignment horizontal="left" vertical="center" wrapText="1"/>
    </xf>
    <xf numFmtId="0" fontId="6" fillId="5" borderId="0" xfId="0" applyFont="1" applyFill="1" applyAlignment="1">
      <alignment horizontal="left" vertical="center" wrapText="1"/>
    </xf>
    <xf numFmtId="0" fontId="0" fillId="0" borderId="17" xfId="0" applyBorder="1" applyAlignment="1">
      <alignment vertical="center" wrapText="1"/>
    </xf>
    <xf numFmtId="0" fontId="0" fillId="0" borderId="19" xfId="0" applyBorder="1" applyAlignment="1">
      <alignment vertical="center" wrapText="1"/>
    </xf>
    <xf numFmtId="0" fontId="0" fillId="0" borderId="21" xfId="0" applyBorder="1" applyAlignment="1">
      <alignment vertical="center" wrapText="1"/>
    </xf>
    <xf numFmtId="0" fontId="14" fillId="3" borderId="3" xfId="0" applyFont="1" applyFill="1" applyBorder="1" applyAlignment="1">
      <alignment horizontal="center" vertical="center" wrapText="1"/>
    </xf>
    <xf numFmtId="0" fontId="18" fillId="0" borderId="23" xfId="0" applyFont="1" applyBorder="1" applyAlignment="1">
      <alignment vertical="center" wrapText="1"/>
    </xf>
    <xf numFmtId="0" fontId="0" fillId="0" borderId="32" xfId="0" applyBorder="1" applyAlignment="1">
      <alignment vertical="center" wrapText="1"/>
    </xf>
    <xf numFmtId="0" fontId="0" fillId="0" borderId="2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49" fontId="7" fillId="2" borderId="7" xfId="0" applyNumberFormat="1" applyFont="1" applyFill="1" applyBorder="1" applyAlignment="1">
      <alignment vertical="center" wrapText="1"/>
    </xf>
    <xf numFmtId="0" fontId="5" fillId="5" borderId="42" xfId="0" applyFont="1" applyFill="1" applyBorder="1" applyAlignment="1">
      <alignment horizontal="center" vertical="center"/>
    </xf>
    <xf numFmtId="49" fontId="5" fillId="5" borderId="14" xfId="0" applyNumberFormat="1" applyFont="1" applyFill="1" applyBorder="1" applyAlignment="1">
      <alignment vertical="center" wrapText="1"/>
    </xf>
    <xf numFmtId="49" fontId="5" fillId="5" borderId="14" xfId="0" applyNumberFormat="1" applyFont="1" applyFill="1" applyBorder="1" applyAlignment="1">
      <alignment horizontal="left" vertical="center" wrapText="1"/>
    </xf>
    <xf numFmtId="49" fontId="5" fillId="5" borderId="2" xfId="0" applyNumberFormat="1" applyFont="1" applyFill="1" applyBorder="1" applyAlignment="1">
      <alignment horizontal="left" vertical="center" wrapText="1"/>
    </xf>
    <xf numFmtId="0" fontId="5" fillId="5" borderId="39" xfId="0" applyFont="1" applyFill="1" applyBorder="1" applyAlignment="1">
      <alignment horizontal="center" vertical="center"/>
    </xf>
    <xf numFmtId="0" fontId="5" fillId="5" borderId="1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42"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2" xfId="0" applyFont="1" applyFill="1" applyBorder="1" applyAlignment="1">
      <alignment horizontal="center" vertical="center"/>
    </xf>
    <xf numFmtId="0" fontId="0" fillId="0" borderId="0" xfId="0" applyBorder="1" applyAlignment="1">
      <alignment horizontal="center" vertical="center"/>
    </xf>
    <xf numFmtId="176" fontId="7" fillId="2" borderId="25" xfId="0" applyNumberFormat="1" applyFont="1" applyFill="1" applyBorder="1" applyAlignment="1">
      <alignment vertical="center" wrapText="1"/>
    </xf>
    <xf numFmtId="176" fontId="7" fillId="2" borderId="29" xfId="0" applyNumberFormat="1" applyFont="1" applyFill="1" applyBorder="1" applyAlignment="1">
      <alignment vertical="center" wrapText="1"/>
    </xf>
    <xf numFmtId="176" fontId="7" fillId="2" borderId="32" xfId="0" applyNumberFormat="1" applyFont="1" applyFill="1" applyBorder="1" applyAlignment="1">
      <alignment vertical="center" wrapText="1"/>
    </xf>
    <xf numFmtId="49" fontId="7" fillId="2" borderId="33" xfId="0" applyNumberFormat="1" applyFont="1" applyFill="1" applyBorder="1" applyAlignment="1">
      <alignment vertical="center" wrapText="1"/>
    </xf>
    <xf numFmtId="176" fontId="7" fillId="2" borderId="26" xfId="0" applyNumberFormat="1" applyFont="1" applyFill="1" applyBorder="1" applyAlignment="1">
      <alignment vertical="center" wrapText="1"/>
    </xf>
    <xf numFmtId="176" fontId="7" fillId="2" borderId="15" xfId="0" applyNumberFormat="1" applyFont="1" applyFill="1" applyBorder="1" applyAlignment="1">
      <alignment vertical="center" wrapText="1"/>
    </xf>
    <xf numFmtId="49" fontId="7" fillId="2" borderId="16" xfId="0" applyNumberFormat="1" applyFont="1" applyFill="1" applyBorder="1" applyAlignment="1">
      <alignment vertical="center" wrapText="1"/>
    </xf>
    <xf numFmtId="49" fontId="7" fillId="2" borderId="26" xfId="0" applyNumberFormat="1" applyFont="1" applyFill="1" applyBorder="1" applyAlignment="1">
      <alignment vertical="center" wrapText="1"/>
    </xf>
    <xf numFmtId="176" fontId="0" fillId="7" borderId="0" xfId="0" applyNumberFormat="1" applyFill="1">
      <alignment vertical="center"/>
    </xf>
    <xf numFmtId="49" fontId="5" fillId="5" borderId="3" xfId="0" applyNumberFormat="1" applyFont="1" applyFill="1" applyBorder="1" applyAlignment="1">
      <alignment vertical="center" wrapText="1"/>
    </xf>
    <xf numFmtId="176" fontId="5" fillId="5" borderId="9" xfId="0" applyNumberFormat="1" applyFont="1" applyFill="1" applyBorder="1" applyAlignment="1">
      <alignment vertical="center" wrapText="1"/>
    </xf>
    <xf numFmtId="176" fontId="5" fillId="5" borderId="6" xfId="0" applyNumberFormat="1" applyFont="1" applyFill="1" applyBorder="1" applyAlignment="1">
      <alignment vertical="center" wrapText="1"/>
    </xf>
    <xf numFmtId="176" fontId="5" fillId="5" borderId="10" xfId="0" applyNumberFormat="1" applyFont="1" applyFill="1" applyBorder="1" applyAlignment="1">
      <alignment vertical="center" wrapText="1"/>
    </xf>
    <xf numFmtId="176" fontId="5" fillId="5" borderId="30" xfId="0" applyNumberFormat="1" applyFont="1" applyFill="1" applyBorder="1" applyAlignment="1">
      <alignment vertical="center" wrapText="1"/>
    </xf>
    <xf numFmtId="176" fontId="5" fillId="5" borderId="3" xfId="0" applyNumberFormat="1" applyFont="1" applyFill="1" applyBorder="1" applyAlignment="1">
      <alignment vertical="center" wrapText="1"/>
    </xf>
    <xf numFmtId="49" fontId="5" fillId="5" borderId="1" xfId="0" applyNumberFormat="1" applyFont="1" applyFill="1" applyBorder="1" applyAlignment="1">
      <alignment vertical="center" wrapText="1"/>
    </xf>
    <xf numFmtId="176" fontId="5" fillId="5" borderId="7" xfId="0" applyNumberFormat="1" applyFont="1" applyFill="1" applyBorder="1" applyAlignment="1">
      <alignment vertical="center" wrapText="1"/>
    </xf>
    <xf numFmtId="176" fontId="5" fillId="5" borderId="34" xfId="0" applyNumberFormat="1" applyFont="1" applyFill="1" applyBorder="1" applyAlignment="1">
      <alignment vertical="center" wrapText="1"/>
    </xf>
    <xf numFmtId="0" fontId="5" fillId="5" borderId="3" xfId="0" applyFont="1" applyFill="1" applyBorder="1" applyAlignment="1">
      <alignment horizontal="left" vertical="center" wrapText="1"/>
    </xf>
    <xf numFmtId="176" fontId="5" fillId="5" borderId="10" xfId="0" applyNumberFormat="1" applyFont="1" applyFill="1" applyBorder="1" applyAlignment="1">
      <alignment horizontal="right" vertical="center" wrapText="1"/>
    </xf>
    <xf numFmtId="176" fontId="5" fillId="5" borderId="7" xfId="0" applyNumberFormat="1" applyFont="1" applyFill="1" applyBorder="1" applyAlignment="1">
      <alignment horizontal="right" vertical="center" wrapText="1"/>
    </xf>
    <xf numFmtId="176" fontId="5" fillId="5" borderId="34" xfId="0" applyNumberFormat="1" applyFont="1" applyFill="1" applyBorder="1" applyAlignment="1">
      <alignment horizontal="right" vertical="center" wrapText="1"/>
    </xf>
    <xf numFmtId="176" fontId="5" fillId="5" borderId="13" xfId="0" applyNumberFormat="1" applyFont="1" applyFill="1" applyBorder="1" applyAlignment="1">
      <alignment vertical="center" wrapText="1"/>
    </xf>
    <xf numFmtId="176" fontId="5" fillId="5" borderId="28" xfId="0" applyNumberFormat="1" applyFont="1" applyFill="1" applyBorder="1" applyAlignment="1">
      <alignment vertical="center" wrapText="1"/>
    </xf>
    <xf numFmtId="49" fontId="5" fillId="5" borderId="3" xfId="0" applyNumberFormat="1" applyFont="1" applyFill="1" applyBorder="1" applyAlignment="1">
      <alignment horizontal="left" vertical="center" wrapText="1"/>
    </xf>
    <xf numFmtId="49" fontId="5" fillId="5" borderId="7" xfId="0" applyNumberFormat="1" applyFont="1" applyFill="1" applyBorder="1" applyAlignment="1">
      <alignment vertical="center" wrapText="1"/>
    </xf>
    <xf numFmtId="49" fontId="5" fillId="5" borderId="34" xfId="0" applyNumberFormat="1" applyFont="1" applyFill="1" applyBorder="1" applyAlignment="1">
      <alignment horizontal="left" vertical="center" wrapText="1"/>
    </xf>
    <xf numFmtId="176" fontId="5" fillId="5" borderId="6" xfId="0" applyNumberFormat="1" applyFont="1" applyFill="1" applyBorder="1" applyAlignment="1">
      <alignment horizontal="right" vertical="center" wrapText="1"/>
    </xf>
    <xf numFmtId="0" fontId="5" fillId="5" borderId="1" xfId="0" applyFont="1" applyFill="1" applyBorder="1" applyAlignment="1">
      <alignment horizontal="left" vertical="center" wrapText="1"/>
    </xf>
    <xf numFmtId="0" fontId="5" fillId="5" borderId="3" xfId="0" applyFont="1" applyFill="1" applyBorder="1" applyAlignment="1">
      <alignment vertical="center" wrapText="1"/>
    </xf>
    <xf numFmtId="176" fontId="5" fillId="5" borderId="30" xfId="0" applyNumberFormat="1" applyFont="1" applyFill="1" applyBorder="1" applyAlignment="1">
      <alignment horizontal="right" vertical="center" wrapText="1"/>
    </xf>
    <xf numFmtId="176" fontId="5" fillId="5" borderId="41" xfId="0" applyNumberFormat="1" applyFont="1" applyFill="1" applyBorder="1" applyAlignment="1">
      <alignment vertical="center" wrapText="1"/>
    </xf>
    <xf numFmtId="0" fontId="5" fillId="5" borderId="34" xfId="0" applyFont="1" applyFill="1" applyBorder="1" applyAlignment="1">
      <alignment vertical="center" wrapText="1"/>
    </xf>
    <xf numFmtId="0" fontId="14" fillId="3" borderId="7" xfId="0" applyFont="1" applyFill="1" applyBorder="1" applyAlignment="1">
      <alignment horizontal="center" vertical="center"/>
    </xf>
    <xf numFmtId="49" fontId="5" fillId="5" borderId="6" xfId="0" applyNumberFormat="1" applyFont="1" applyFill="1" applyBorder="1" applyAlignment="1">
      <alignment vertical="center" wrapText="1"/>
    </xf>
    <xf numFmtId="0" fontId="5" fillId="5" borderId="7" xfId="0" applyFont="1" applyFill="1" applyBorder="1" applyAlignment="1">
      <alignment horizontal="left" vertical="center" wrapText="1"/>
    </xf>
    <xf numFmtId="49" fontId="17" fillId="2" borderId="7" xfId="0" applyNumberFormat="1" applyFont="1" applyFill="1" applyBorder="1" applyAlignment="1">
      <alignment vertical="center" wrapText="1"/>
    </xf>
    <xf numFmtId="49" fontId="5" fillId="5" borderId="7" xfId="0" applyNumberFormat="1" applyFont="1" applyFill="1" applyBorder="1" applyAlignment="1">
      <alignment horizontal="left" vertical="center" wrapText="1"/>
    </xf>
    <xf numFmtId="49" fontId="5" fillId="5" borderId="13" xfId="0" applyNumberFormat="1" applyFont="1" applyFill="1" applyBorder="1" applyAlignment="1">
      <alignment vertical="center" wrapText="1"/>
    </xf>
    <xf numFmtId="0" fontId="27" fillId="5" borderId="3" xfId="0" applyFont="1" applyFill="1" applyBorder="1" applyAlignment="1">
      <alignment horizontal="left" vertical="center" wrapText="1"/>
    </xf>
    <xf numFmtId="0" fontId="5" fillId="5" borderId="6" xfId="0" applyFont="1" applyFill="1" applyBorder="1" applyAlignment="1">
      <alignment horizontal="left" vertical="center" wrapText="1"/>
    </xf>
    <xf numFmtId="0" fontId="27" fillId="5" borderId="42" xfId="0" applyFont="1" applyFill="1" applyBorder="1" applyAlignment="1">
      <alignment horizontal="center" vertical="center" wrapText="1"/>
    </xf>
    <xf numFmtId="177" fontId="27" fillId="5" borderId="3" xfId="0" applyNumberFormat="1" applyFont="1" applyFill="1" applyBorder="1" applyAlignment="1">
      <alignment vertical="center" wrapText="1"/>
    </xf>
    <xf numFmtId="176" fontId="27" fillId="5" borderId="13" xfId="0" applyNumberFormat="1" applyFont="1" applyFill="1" applyBorder="1" applyAlignment="1">
      <alignment vertical="center" wrapText="1"/>
    </xf>
    <xf numFmtId="176" fontId="27" fillId="5" borderId="10" xfId="0" applyNumberFormat="1" applyFont="1" applyFill="1" applyBorder="1" applyAlignment="1">
      <alignment vertical="center" wrapText="1"/>
    </xf>
    <xf numFmtId="49" fontId="27" fillId="5" borderId="3" xfId="0" applyNumberFormat="1" applyFont="1" applyFill="1" applyBorder="1" applyAlignment="1">
      <alignment vertical="center" wrapText="1"/>
    </xf>
    <xf numFmtId="0" fontId="27" fillId="5" borderId="7" xfId="0" applyFont="1" applyFill="1" applyBorder="1" applyAlignment="1">
      <alignment vertical="center" wrapText="1"/>
    </xf>
    <xf numFmtId="176" fontId="27" fillId="5" borderId="10" xfId="0" applyNumberFormat="1" applyFont="1" applyFill="1" applyBorder="1" applyAlignment="1">
      <alignment horizontal="right" vertical="center" wrapText="1"/>
    </xf>
    <xf numFmtId="0" fontId="27" fillId="5" borderId="7" xfId="0" applyFont="1" applyFill="1" applyBorder="1" applyAlignment="1">
      <alignment horizontal="justify" vertical="center" wrapText="1"/>
    </xf>
    <xf numFmtId="0" fontId="27" fillId="5" borderId="39" xfId="0" applyFont="1" applyFill="1" applyBorder="1" applyAlignment="1">
      <alignment horizontal="center" vertical="center" wrapText="1"/>
    </xf>
    <xf numFmtId="0" fontId="27" fillId="5" borderId="30" xfId="0" applyFont="1" applyFill="1" applyBorder="1" applyAlignment="1">
      <alignment horizontal="left" vertical="center" wrapText="1"/>
    </xf>
    <xf numFmtId="0" fontId="27" fillId="5" borderId="39" xfId="0" applyFont="1" applyFill="1" applyBorder="1" applyAlignment="1">
      <alignment horizontal="center" vertical="center"/>
    </xf>
    <xf numFmtId="0" fontId="30" fillId="0" borderId="0" xfId="0" applyFont="1">
      <alignment vertical="center"/>
    </xf>
    <xf numFmtId="0" fontId="27" fillId="5" borderId="50" xfId="0" applyFont="1" applyFill="1" applyBorder="1" applyAlignment="1">
      <alignment horizontal="center" vertical="center"/>
    </xf>
    <xf numFmtId="0" fontId="27" fillId="5" borderId="1" xfId="0" applyFont="1" applyFill="1" applyBorder="1" applyAlignment="1">
      <alignment vertical="center" wrapText="1"/>
    </xf>
    <xf numFmtId="0" fontId="5" fillId="5" borderId="13" xfId="0" applyFont="1" applyFill="1" applyBorder="1" applyAlignment="1">
      <alignment horizontal="left" vertical="center" wrapText="1"/>
    </xf>
    <xf numFmtId="49" fontId="5" fillId="5" borderId="13" xfId="0" applyNumberFormat="1" applyFont="1" applyFill="1" applyBorder="1" applyAlignment="1">
      <alignment horizontal="left" vertical="center" wrapText="1"/>
    </xf>
    <xf numFmtId="177" fontId="5" fillId="5" borderId="13" xfId="0" applyNumberFormat="1" applyFont="1" applyFill="1" applyBorder="1" applyAlignment="1">
      <alignment vertical="center" wrapText="1"/>
    </xf>
    <xf numFmtId="0" fontId="5" fillId="5" borderId="12" xfId="0" applyFont="1" applyFill="1" applyBorder="1" applyAlignment="1">
      <alignment horizontal="left" vertical="center" wrapText="1"/>
    </xf>
    <xf numFmtId="0" fontId="14" fillId="3" borderId="38" xfId="0" applyFont="1" applyFill="1" applyBorder="1" applyAlignment="1">
      <alignment horizontal="center" vertical="center"/>
    </xf>
    <xf numFmtId="49" fontId="5" fillId="5" borderId="38" xfId="0" applyNumberFormat="1" applyFont="1" applyFill="1" applyBorder="1" applyAlignment="1">
      <alignment vertical="center" wrapText="1"/>
    </xf>
    <xf numFmtId="49" fontId="17" fillId="2" borderId="38" xfId="0" applyNumberFormat="1" applyFont="1" applyFill="1" applyBorder="1" applyAlignment="1">
      <alignment vertical="center" wrapText="1"/>
    </xf>
    <xf numFmtId="49" fontId="7" fillId="2" borderId="38" xfId="0" applyNumberFormat="1" applyFont="1" applyFill="1" applyBorder="1" applyAlignment="1">
      <alignment vertical="center" wrapText="1"/>
    </xf>
    <xf numFmtId="49" fontId="7" fillId="2" borderId="31" xfId="0" applyNumberFormat="1" applyFont="1" applyFill="1" applyBorder="1" applyAlignment="1">
      <alignment vertical="center" wrapText="1"/>
    </xf>
    <xf numFmtId="49" fontId="5" fillId="5" borderId="38"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0" fontId="5" fillId="5" borderId="38" xfId="0" applyFont="1" applyFill="1" applyBorder="1" applyAlignment="1">
      <alignment horizontal="left" vertical="center" wrapText="1"/>
    </xf>
    <xf numFmtId="0" fontId="7" fillId="5" borderId="38" xfId="0" applyFont="1" applyFill="1" applyBorder="1" applyAlignment="1">
      <alignment horizontal="center" vertical="center"/>
    </xf>
    <xf numFmtId="0" fontId="5" fillId="5" borderId="52" xfId="0" applyFont="1" applyFill="1" applyBorder="1" applyAlignment="1">
      <alignment vertical="center" wrapText="1"/>
    </xf>
    <xf numFmtId="0" fontId="5" fillId="5" borderId="3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5" fillId="5" borderId="31" xfId="0" applyFont="1" applyFill="1" applyBorder="1" applyAlignment="1">
      <alignment horizontal="left" vertical="center"/>
    </xf>
    <xf numFmtId="0" fontId="28" fillId="5" borderId="38" xfId="0" applyFont="1" applyFill="1" applyBorder="1" applyAlignment="1">
      <alignment horizontal="left" vertical="center" wrapText="1"/>
    </xf>
    <xf numFmtId="0" fontId="29" fillId="5" borderId="31" xfId="0" applyFont="1" applyFill="1" applyBorder="1" applyAlignment="1">
      <alignment horizontal="center" vertical="center"/>
    </xf>
    <xf numFmtId="49" fontId="7" fillId="2" borderId="53" xfId="0" applyNumberFormat="1" applyFont="1" applyFill="1" applyBorder="1" applyAlignment="1">
      <alignment vertical="center" wrapText="1"/>
    </xf>
    <xf numFmtId="49" fontId="25" fillId="5" borderId="14" xfId="0" applyNumberFormat="1" applyFont="1" applyFill="1" applyBorder="1" applyAlignment="1">
      <alignment vertical="center" wrapText="1"/>
    </xf>
    <xf numFmtId="0" fontId="31" fillId="5" borderId="2" xfId="0" applyFont="1" applyFill="1" applyBorder="1" applyAlignment="1">
      <alignment horizontal="left" vertical="center" wrapText="1"/>
    </xf>
    <xf numFmtId="49" fontId="25" fillId="5" borderId="14" xfId="0" applyNumberFormat="1" applyFont="1" applyFill="1" applyBorder="1" applyAlignment="1">
      <alignment horizontal="left" vertical="center" wrapText="1"/>
    </xf>
    <xf numFmtId="49" fontId="25" fillId="5" borderId="2" xfId="0" applyNumberFormat="1" applyFont="1" applyFill="1" applyBorder="1" applyAlignment="1">
      <alignment horizontal="left" vertical="center" wrapText="1"/>
    </xf>
    <xf numFmtId="0" fontId="25" fillId="5" borderId="14" xfId="0" applyFont="1" applyFill="1" applyBorder="1" applyAlignment="1">
      <alignment horizontal="left" vertical="center" wrapText="1"/>
    </xf>
    <xf numFmtId="0" fontId="25" fillId="5" borderId="49" xfId="0" applyFont="1" applyFill="1" applyBorder="1" applyAlignment="1">
      <alignment vertical="center" wrapText="1"/>
    </xf>
    <xf numFmtId="0" fontId="31" fillId="5" borderId="14" xfId="0" applyFont="1" applyFill="1" applyBorder="1" applyAlignment="1">
      <alignment horizontal="left" vertical="center" wrapText="1"/>
    </xf>
    <xf numFmtId="0" fontId="0" fillId="0" borderId="21"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32" xfId="0" applyBorder="1" applyAlignment="1">
      <alignment vertical="center"/>
    </xf>
    <xf numFmtId="176" fontId="16" fillId="8" borderId="19" xfId="0" applyNumberFormat="1" applyFont="1" applyFill="1" applyBorder="1" applyAlignment="1">
      <alignment vertical="center"/>
    </xf>
    <xf numFmtId="0" fontId="0" fillId="8" borderId="19" xfId="0" applyFill="1" applyBorder="1" applyAlignment="1">
      <alignment vertical="center"/>
    </xf>
    <xf numFmtId="0" fontId="0" fillId="8" borderId="19" xfId="0" applyFill="1" applyBorder="1" applyAlignment="1">
      <alignment vertical="center" wrapText="1"/>
    </xf>
    <xf numFmtId="0" fontId="0" fillId="8" borderId="20" xfId="0" applyFill="1" applyBorder="1" applyAlignment="1">
      <alignment vertical="center"/>
    </xf>
    <xf numFmtId="49" fontId="3" fillId="8" borderId="19" xfId="0" applyNumberFormat="1" applyFont="1" applyFill="1" applyBorder="1" applyAlignment="1">
      <alignment vertical="center" wrapText="1"/>
    </xf>
    <xf numFmtId="49" fontId="3" fillId="8" borderId="20" xfId="0" applyNumberFormat="1" applyFont="1" applyFill="1" applyBorder="1" applyAlignment="1">
      <alignment vertical="center" wrapText="1"/>
    </xf>
    <xf numFmtId="49" fontId="23" fillId="8" borderId="19" xfId="0" applyNumberFormat="1" applyFont="1" applyFill="1" applyBorder="1" applyAlignment="1">
      <alignment vertical="center" wrapText="1"/>
    </xf>
    <xf numFmtId="49" fontId="14" fillId="8" borderId="19" xfId="0" applyNumberFormat="1" applyFont="1" applyFill="1" applyBorder="1" applyAlignment="1">
      <alignment vertical="center" wrapText="1"/>
    </xf>
    <xf numFmtId="49" fontId="14" fillId="8" borderId="20" xfId="0" applyNumberFormat="1" applyFont="1" applyFill="1" applyBorder="1" applyAlignment="1">
      <alignment vertical="center" wrapText="1"/>
    </xf>
    <xf numFmtId="0" fontId="1" fillId="8" borderId="19" xfId="0" applyFont="1" applyFill="1" applyBorder="1" applyAlignment="1">
      <alignment vertical="center"/>
    </xf>
    <xf numFmtId="0" fontId="1" fillId="8" borderId="19" xfId="0" applyFont="1" applyFill="1" applyBorder="1" applyAlignment="1">
      <alignment vertical="center" wrapText="1"/>
    </xf>
    <xf numFmtId="0" fontId="1" fillId="8" borderId="20" xfId="0" applyFont="1" applyFill="1" applyBorder="1" applyAlignment="1">
      <alignment vertical="center"/>
    </xf>
    <xf numFmtId="49" fontId="7" fillId="2" borderId="34" xfId="0" applyNumberFormat="1" applyFont="1" applyFill="1" applyBorder="1" applyAlignment="1">
      <alignment vertical="center" wrapText="1"/>
    </xf>
    <xf numFmtId="177" fontId="3" fillId="5" borderId="38" xfId="0" applyNumberFormat="1" applyFont="1" applyFill="1" applyBorder="1" applyAlignment="1">
      <alignment vertical="center" wrapText="1"/>
    </xf>
    <xf numFmtId="177" fontId="5" fillId="5" borderId="14" xfId="0" applyNumberFormat="1" applyFont="1" applyFill="1" applyBorder="1" applyAlignment="1">
      <alignment vertical="center" wrapText="1"/>
    </xf>
    <xf numFmtId="177" fontId="3" fillId="5" borderId="14" xfId="0" applyNumberFormat="1" applyFont="1" applyFill="1" applyBorder="1" applyAlignment="1">
      <alignment vertical="center" wrapText="1"/>
    </xf>
    <xf numFmtId="49" fontId="7" fillId="5" borderId="31" xfId="0" applyNumberFormat="1" applyFont="1" applyFill="1" applyBorder="1" applyAlignment="1">
      <alignment vertical="center" wrapText="1"/>
    </xf>
    <xf numFmtId="49" fontId="7" fillId="5" borderId="38" xfId="0" applyNumberFormat="1" applyFont="1" applyFill="1" applyBorder="1" applyAlignment="1">
      <alignment vertical="center" wrapText="1"/>
    </xf>
    <xf numFmtId="176" fontId="5" fillId="5" borderId="12" xfId="0" applyNumberFormat="1" applyFont="1" applyFill="1" applyBorder="1" applyAlignment="1">
      <alignment vertical="center" wrapText="1"/>
    </xf>
    <xf numFmtId="176" fontId="5" fillId="5" borderId="27" xfId="0" applyNumberFormat="1" applyFont="1" applyFill="1" applyBorder="1" applyAlignment="1">
      <alignment vertical="center" wrapText="1"/>
    </xf>
    <xf numFmtId="176" fontId="5" fillId="5" borderId="37" xfId="0" applyNumberFormat="1" applyFont="1" applyFill="1" applyBorder="1" applyAlignment="1">
      <alignment vertical="center" wrapText="1"/>
    </xf>
    <xf numFmtId="0" fontId="14" fillId="5" borderId="31" xfId="0" applyFont="1" applyFill="1" applyBorder="1" applyAlignment="1">
      <alignment horizontal="center" vertical="center"/>
    </xf>
    <xf numFmtId="0" fontId="5" fillId="5" borderId="33" xfId="0" applyFont="1" applyFill="1" applyBorder="1" applyAlignment="1">
      <alignment horizontal="left" vertical="center" wrapText="1"/>
    </xf>
    <xf numFmtId="0" fontId="25" fillId="5" borderId="36" xfId="0" applyFont="1" applyFill="1" applyBorder="1" applyAlignment="1">
      <alignment horizontal="left" vertical="center" wrapText="1"/>
    </xf>
    <xf numFmtId="0" fontId="27" fillId="5" borderId="1" xfId="1" applyFont="1" applyFill="1" applyBorder="1" applyAlignment="1">
      <alignment horizontal="left" vertical="center" wrapText="1"/>
    </xf>
    <xf numFmtId="176" fontId="0" fillId="9" borderId="0" xfId="0" applyNumberFormat="1" applyFill="1">
      <alignment vertical="center"/>
    </xf>
    <xf numFmtId="176" fontId="5" fillId="5" borderId="7" xfId="0" applyNumberFormat="1" applyFont="1" applyFill="1" applyBorder="1" applyAlignment="1">
      <alignment vertical="center"/>
    </xf>
    <xf numFmtId="0" fontId="0" fillId="7" borderId="0" xfId="0" applyFill="1" applyAlignment="1">
      <alignment vertical="center" wrapText="1"/>
    </xf>
    <xf numFmtId="0" fontId="0" fillId="9" borderId="0" xfId="0" applyFill="1" applyAlignment="1">
      <alignment vertical="center" wrapText="1"/>
    </xf>
    <xf numFmtId="0" fontId="28" fillId="10" borderId="38" xfId="0" applyFont="1" applyFill="1" applyBorder="1" applyAlignment="1">
      <alignment horizontal="left" vertical="center" wrapText="1"/>
    </xf>
    <xf numFmtId="49" fontId="34" fillId="5" borderId="3" xfId="0" applyNumberFormat="1" applyFont="1" applyFill="1" applyBorder="1" applyAlignment="1">
      <alignment vertical="center" wrapText="1"/>
    </xf>
    <xf numFmtId="176" fontId="5" fillId="5" borderId="9" xfId="0" applyNumberFormat="1" applyFont="1" applyFill="1" applyBorder="1" applyAlignment="1">
      <alignment horizontal="right" vertical="center" wrapText="1"/>
    </xf>
    <xf numFmtId="176" fontId="5" fillId="5" borderId="12" xfId="0" applyNumberFormat="1" applyFont="1" applyFill="1" applyBorder="1" applyAlignment="1">
      <alignment horizontal="right" vertical="center" wrapText="1"/>
    </xf>
    <xf numFmtId="176" fontId="5" fillId="5" borderId="13" xfId="0" applyNumberFormat="1" applyFont="1" applyFill="1" applyBorder="1" applyAlignment="1">
      <alignment horizontal="right" vertical="center" wrapText="1"/>
    </xf>
    <xf numFmtId="0" fontId="7" fillId="5" borderId="38" xfId="0" applyFont="1" applyFill="1" applyBorder="1" applyAlignment="1">
      <alignment horizontal="left" vertical="center" wrapText="1"/>
    </xf>
    <xf numFmtId="49" fontId="5" fillId="5" borderId="27" xfId="0" applyNumberFormat="1" applyFont="1" applyFill="1" applyBorder="1" applyAlignment="1">
      <alignment vertical="center" wrapText="1"/>
    </xf>
    <xf numFmtId="49" fontId="22" fillId="5" borderId="31" xfId="0" applyNumberFormat="1" applyFont="1" applyFill="1" applyBorder="1" applyAlignment="1">
      <alignment vertical="center" wrapText="1"/>
    </xf>
    <xf numFmtId="49" fontId="22" fillId="5" borderId="2" xfId="0" applyNumberFormat="1" applyFont="1" applyFill="1" applyBorder="1" applyAlignment="1">
      <alignment vertical="center" wrapText="1"/>
    </xf>
    <xf numFmtId="49" fontId="5" fillId="5" borderId="28" xfId="0" applyNumberFormat="1" applyFont="1" applyFill="1" applyBorder="1" applyAlignment="1">
      <alignment vertical="center" wrapText="1"/>
    </xf>
    <xf numFmtId="0" fontId="5" fillId="5" borderId="28" xfId="0" applyFont="1" applyFill="1" applyBorder="1" applyAlignment="1">
      <alignment horizontal="left" vertical="center" wrapText="1"/>
    </xf>
    <xf numFmtId="176" fontId="5" fillId="5" borderId="15" xfId="0" applyNumberFormat="1" applyFont="1" applyFill="1" applyBorder="1" applyAlignment="1">
      <alignment horizontal="right" vertical="center" wrapText="1"/>
    </xf>
    <xf numFmtId="176" fontId="5" fillId="5" borderId="28" xfId="0" applyNumberFormat="1" applyFont="1" applyFill="1" applyBorder="1" applyAlignment="1">
      <alignment horizontal="right" vertical="center" wrapText="1"/>
    </xf>
    <xf numFmtId="49" fontId="5" fillId="5" borderId="28" xfId="0" applyNumberFormat="1" applyFont="1" applyFill="1" applyBorder="1" applyAlignment="1">
      <alignment horizontal="left" vertical="center" wrapText="1"/>
    </xf>
    <xf numFmtId="49" fontId="5" fillId="5" borderId="16" xfId="0" applyNumberFormat="1" applyFont="1" applyFill="1" applyBorder="1" applyAlignment="1">
      <alignment horizontal="left" vertical="center" wrapText="1"/>
    </xf>
    <xf numFmtId="49" fontId="8" fillId="5" borderId="38" xfId="0" applyNumberFormat="1" applyFont="1" applyFill="1" applyBorder="1" applyAlignment="1">
      <alignment horizontal="left" vertical="center" wrapText="1"/>
    </xf>
    <xf numFmtId="49" fontId="8" fillId="5" borderId="14" xfId="0" applyNumberFormat="1" applyFont="1" applyFill="1" applyBorder="1" applyAlignment="1">
      <alignment horizontal="left" vertical="center" wrapText="1"/>
    </xf>
    <xf numFmtId="0" fontId="6" fillId="5" borderId="38" xfId="0" applyFont="1" applyFill="1" applyBorder="1" applyAlignment="1">
      <alignment horizontal="left" vertical="center" wrapText="1"/>
    </xf>
    <xf numFmtId="0" fontId="6" fillId="5" borderId="14" xfId="0" applyFont="1" applyFill="1" applyBorder="1" applyAlignment="1">
      <alignment horizontal="left" vertical="center" wrapText="1"/>
    </xf>
    <xf numFmtId="176" fontId="5" fillId="5" borderId="25" xfId="0" applyNumberFormat="1" applyFont="1" applyFill="1" applyBorder="1" applyAlignment="1">
      <alignment horizontal="right" vertical="center" wrapText="1"/>
    </xf>
    <xf numFmtId="176" fontId="5" fillId="5" borderId="26" xfId="0" applyNumberFormat="1" applyFont="1" applyFill="1" applyBorder="1" applyAlignment="1">
      <alignment horizontal="right" vertical="center" wrapText="1"/>
    </xf>
    <xf numFmtId="176" fontId="5" fillId="5" borderId="29" xfId="0" applyNumberFormat="1" applyFont="1" applyFill="1" applyBorder="1" applyAlignment="1">
      <alignment horizontal="right" vertical="center" wrapText="1"/>
    </xf>
    <xf numFmtId="0" fontId="14" fillId="5" borderId="38" xfId="0" applyFont="1" applyFill="1" applyBorder="1" applyAlignment="1">
      <alignment horizontal="center" vertical="center"/>
    </xf>
    <xf numFmtId="49" fontId="5" fillId="5" borderId="34" xfId="0" applyNumberFormat="1" applyFont="1" applyFill="1" applyBorder="1" applyAlignment="1">
      <alignment vertical="center" wrapText="1"/>
    </xf>
    <xf numFmtId="0" fontId="5" fillId="5" borderId="30" xfId="0" applyFont="1" applyFill="1" applyBorder="1" applyAlignment="1">
      <alignment horizontal="left" vertical="center" wrapText="1"/>
    </xf>
    <xf numFmtId="0" fontId="5" fillId="5" borderId="27"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8" fillId="5" borderId="38" xfId="0" applyFont="1" applyFill="1" applyBorder="1" applyAlignment="1">
      <alignment horizontal="left" vertical="center" wrapText="1"/>
    </xf>
    <xf numFmtId="0" fontId="5" fillId="5" borderId="3" xfId="0" applyNumberFormat="1" applyFont="1" applyFill="1" applyBorder="1" applyAlignment="1">
      <alignment horizontal="left" vertical="center" wrapText="1"/>
    </xf>
    <xf numFmtId="0" fontId="5" fillId="5" borderId="28" xfId="0" applyNumberFormat="1" applyFont="1" applyFill="1" applyBorder="1" applyAlignment="1">
      <alignment horizontal="left" vertical="center" wrapText="1"/>
    </xf>
    <xf numFmtId="176" fontId="27" fillId="5" borderId="28" xfId="0" applyNumberFormat="1" applyFont="1" applyFill="1" applyBorder="1" applyAlignment="1">
      <alignment vertical="center" wrapText="1"/>
    </xf>
    <xf numFmtId="176" fontId="27" fillId="5" borderId="7" xfId="0" applyNumberFormat="1" applyFont="1" applyFill="1" applyBorder="1" applyAlignment="1">
      <alignment vertical="center" wrapText="1"/>
    </xf>
    <xf numFmtId="177" fontId="5" fillId="5" borderId="3" xfId="0" applyNumberFormat="1" applyFont="1" applyFill="1" applyBorder="1" applyAlignment="1">
      <alignment vertical="center" wrapText="1"/>
    </xf>
    <xf numFmtId="176" fontId="5" fillId="5" borderId="27" xfId="0" applyNumberFormat="1" applyFont="1" applyFill="1" applyBorder="1" applyAlignment="1">
      <alignment horizontal="right" vertical="center" wrapText="1"/>
    </xf>
    <xf numFmtId="176" fontId="26" fillId="8" borderId="19" xfId="0" applyNumberFormat="1" applyFont="1" applyFill="1" applyBorder="1" applyAlignment="1">
      <alignment vertical="center" wrapText="1"/>
    </xf>
    <xf numFmtId="176" fontId="15" fillId="8" borderId="19" xfId="0" applyNumberFormat="1" applyFont="1" applyFill="1" applyBorder="1" applyAlignment="1">
      <alignment vertical="center" wrapText="1"/>
    </xf>
    <xf numFmtId="0" fontId="5" fillId="5" borderId="38" xfId="0" applyFont="1" applyFill="1" applyBorder="1" applyAlignment="1">
      <alignment horizontal="center" vertical="center" wrapText="1"/>
    </xf>
    <xf numFmtId="49" fontId="27" fillId="5" borderId="7" xfId="0" applyNumberFormat="1" applyFont="1" applyFill="1" applyBorder="1" applyAlignment="1">
      <alignment vertical="center" wrapText="1"/>
    </xf>
    <xf numFmtId="176" fontId="27" fillId="5" borderId="34" xfId="0" applyNumberFormat="1" applyFont="1" applyFill="1" applyBorder="1" applyAlignment="1">
      <alignment vertical="center" wrapText="1"/>
    </xf>
    <xf numFmtId="177" fontId="27" fillId="5" borderId="7" xfId="0" applyNumberFormat="1" applyFont="1" applyFill="1" applyBorder="1" applyAlignment="1">
      <alignment horizontal="left" vertical="center" wrapText="1"/>
    </xf>
    <xf numFmtId="177" fontId="27" fillId="5" borderId="3" xfId="0" applyNumberFormat="1" applyFont="1" applyFill="1" applyBorder="1" applyAlignment="1">
      <alignment horizontal="left" vertical="center" wrapText="1"/>
    </xf>
    <xf numFmtId="49" fontId="25" fillId="7" borderId="14" xfId="0" applyNumberFormat="1" applyFont="1" applyFill="1" applyBorder="1" applyAlignment="1">
      <alignment vertical="center" wrapText="1"/>
    </xf>
    <xf numFmtId="49" fontId="5" fillId="10" borderId="38" xfId="0" applyNumberFormat="1" applyFont="1" applyFill="1" applyBorder="1" applyAlignment="1">
      <alignment vertical="center" wrapText="1"/>
    </xf>
    <xf numFmtId="49" fontId="8" fillId="10" borderId="38"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31" xfId="0" applyNumberFormat="1" applyFont="1" applyFill="1" applyBorder="1" applyAlignment="1">
      <alignment horizontal="left" vertical="center" wrapText="1"/>
    </xf>
    <xf numFmtId="0" fontId="5" fillId="10" borderId="38" xfId="0" applyFont="1" applyFill="1" applyBorder="1" applyAlignment="1">
      <alignment horizontal="left" vertical="center" wrapText="1"/>
    </xf>
    <xf numFmtId="0" fontId="5" fillId="10" borderId="31" xfId="0" applyFont="1" applyFill="1" applyBorder="1" applyAlignment="1">
      <alignment horizontal="left" vertical="center" wrapText="1"/>
    </xf>
    <xf numFmtId="0" fontId="8" fillId="10" borderId="38" xfId="0" applyFont="1" applyFill="1" applyBorder="1" applyAlignment="1">
      <alignment horizontal="left" vertical="center" wrapText="1"/>
    </xf>
    <xf numFmtId="49" fontId="36" fillId="5" borderId="3" xfId="0" applyNumberFormat="1" applyFont="1" applyFill="1" applyBorder="1" applyAlignment="1">
      <alignment horizontal="left" vertical="center" wrapText="1"/>
    </xf>
    <xf numFmtId="0" fontId="36" fillId="5" borderId="3" xfId="0" applyFont="1" applyFill="1" applyBorder="1" applyAlignment="1">
      <alignment horizontal="left" vertical="center" wrapText="1"/>
    </xf>
    <xf numFmtId="0" fontId="37" fillId="5" borderId="3" xfId="0" applyFont="1" applyFill="1" applyBorder="1" applyAlignment="1">
      <alignment horizontal="left" vertical="center" wrapText="1"/>
    </xf>
    <xf numFmtId="0" fontId="36" fillId="5" borderId="7" xfId="0" applyFont="1" applyFill="1" applyBorder="1" applyAlignment="1">
      <alignment horizontal="left" vertical="center" wrapText="1"/>
    </xf>
    <xf numFmtId="0" fontId="36" fillId="0" borderId="3" xfId="0" applyFont="1" applyFill="1" applyBorder="1" applyAlignment="1">
      <alignment horizontal="left" vertical="center" wrapText="1"/>
    </xf>
    <xf numFmtId="49" fontId="36" fillId="5" borderId="3" xfId="0" applyNumberFormat="1" applyFont="1" applyFill="1" applyBorder="1" applyAlignment="1">
      <alignment vertical="center" wrapText="1"/>
    </xf>
    <xf numFmtId="176" fontId="36" fillId="5" borderId="7" xfId="0" applyNumberFormat="1" applyFont="1" applyFill="1" applyBorder="1" applyAlignment="1">
      <alignment vertical="center" wrapText="1"/>
    </xf>
    <xf numFmtId="0" fontId="36" fillId="5" borderId="28" xfId="0" applyFont="1" applyFill="1" applyBorder="1" applyAlignment="1">
      <alignment horizontal="left" vertical="center" wrapText="1"/>
    </xf>
    <xf numFmtId="176" fontId="36" fillId="5" borderId="13" xfId="0" applyNumberFormat="1" applyFont="1" applyFill="1" applyBorder="1" applyAlignment="1">
      <alignment horizontal="right" vertical="center" wrapText="1"/>
    </xf>
    <xf numFmtId="0" fontId="36" fillId="5" borderId="28" xfId="0" applyFont="1" applyFill="1" applyBorder="1" applyAlignment="1">
      <alignment horizontal="left" vertical="top" wrapText="1"/>
    </xf>
    <xf numFmtId="0" fontId="0" fillId="0" borderId="21" xfId="0" applyBorder="1" applyAlignment="1">
      <alignment vertical="center"/>
    </xf>
    <xf numFmtId="49" fontId="5" fillId="11" borderId="7" xfId="0" applyNumberFormat="1" applyFont="1" applyFill="1" applyBorder="1" applyAlignment="1">
      <alignment vertical="center" wrapText="1"/>
    </xf>
    <xf numFmtId="0" fontId="5" fillId="9" borderId="28" xfId="0" applyFont="1" applyFill="1" applyBorder="1" applyAlignment="1">
      <alignment horizontal="left" vertical="center" wrapText="1"/>
    </xf>
    <xf numFmtId="0" fontId="5" fillId="5" borderId="3" xfId="0" applyFont="1" applyFill="1" applyBorder="1" applyAlignment="1">
      <alignment vertical="top" wrapText="1"/>
    </xf>
    <xf numFmtId="0" fontId="0" fillId="5" borderId="19" xfId="0" applyFill="1" applyBorder="1" applyAlignment="1">
      <alignment vertical="center"/>
    </xf>
    <xf numFmtId="0" fontId="0" fillId="5" borderId="19" xfId="0" applyFill="1" applyBorder="1" applyAlignment="1">
      <alignment vertical="center" wrapText="1"/>
    </xf>
    <xf numFmtId="0" fontId="0" fillId="5" borderId="20" xfId="0" applyFill="1" applyBorder="1" applyAlignment="1">
      <alignment vertical="center"/>
    </xf>
    <xf numFmtId="0" fontId="0" fillId="5" borderId="0" xfId="0" applyFill="1">
      <alignment vertical="center"/>
    </xf>
    <xf numFmtId="176" fontId="38" fillId="5" borderId="19" xfId="0" applyNumberFormat="1" applyFont="1" applyFill="1" applyBorder="1" applyAlignment="1">
      <alignment vertical="center"/>
    </xf>
    <xf numFmtId="176" fontId="0" fillId="0" borderId="55" xfId="0" applyNumberFormat="1" applyBorder="1" applyAlignment="1">
      <alignment vertical="center"/>
    </xf>
    <xf numFmtId="0" fontId="0" fillId="0" borderId="55" xfId="0" applyBorder="1" applyAlignment="1">
      <alignment vertical="center"/>
    </xf>
    <xf numFmtId="0" fontId="0" fillId="0" borderId="55" xfId="0" applyBorder="1" applyAlignment="1">
      <alignment vertical="center" wrapText="1"/>
    </xf>
    <xf numFmtId="0" fontId="0" fillId="0" borderId="56" xfId="0" applyBorder="1" applyAlignment="1">
      <alignment vertical="center"/>
    </xf>
    <xf numFmtId="0" fontId="27" fillId="5" borderId="6"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57" xfId="0" applyFont="1" applyFill="1" applyBorder="1" applyAlignment="1">
      <alignment horizontal="left" vertical="center" wrapText="1"/>
    </xf>
    <xf numFmtId="176" fontId="5" fillId="5" borderId="37" xfId="0" applyNumberFormat="1" applyFont="1" applyFill="1" applyBorder="1" applyAlignment="1">
      <alignment horizontal="right" vertical="center" wrapText="1"/>
    </xf>
    <xf numFmtId="0" fontId="14" fillId="5" borderId="3" xfId="0" applyFont="1" applyFill="1" applyBorder="1" applyAlignment="1">
      <alignment horizontal="center" vertical="center"/>
    </xf>
    <xf numFmtId="49" fontId="39" fillId="9" borderId="7" xfId="0" applyNumberFormat="1" applyFont="1" applyFill="1" applyBorder="1" applyAlignment="1">
      <alignment vertical="center" wrapText="1"/>
    </xf>
    <xf numFmtId="0" fontId="27" fillId="5" borderId="6" xfId="1" applyFont="1" applyFill="1" applyBorder="1" applyAlignment="1">
      <alignment horizontal="left" vertical="center" wrapText="1"/>
    </xf>
    <xf numFmtId="0" fontId="36" fillId="0" borderId="28" xfId="0" applyFont="1" applyFill="1" applyBorder="1" applyAlignment="1">
      <alignment horizontal="left" vertical="center" wrapText="1"/>
    </xf>
    <xf numFmtId="49" fontId="36" fillId="5" borderId="28" xfId="0" applyNumberFormat="1" applyFont="1" applyFill="1" applyBorder="1" applyAlignment="1">
      <alignment horizontal="left" vertical="center" wrapText="1"/>
    </xf>
    <xf numFmtId="176" fontId="36" fillId="5" borderId="28" xfId="0" applyNumberFormat="1" applyFont="1" applyFill="1" applyBorder="1" applyAlignment="1">
      <alignment vertical="center" wrapText="1"/>
    </xf>
    <xf numFmtId="176" fontId="36" fillId="5" borderId="10" xfId="0" applyNumberFormat="1" applyFont="1" applyFill="1" applyBorder="1" applyAlignment="1">
      <alignment vertical="center" wrapText="1"/>
    </xf>
    <xf numFmtId="0" fontId="27" fillId="5" borderId="42" xfId="0" applyFont="1" applyFill="1" applyBorder="1" applyAlignment="1">
      <alignment horizontal="center" vertical="center"/>
    </xf>
    <xf numFmtId="49" fontId="27" fillId="5" borderId="27" xfId="0" applyNumberFormat="1" applyFont="1" applyFill="1" applyBorder="1" applyAlignment="1">
      <alignment vertical="center" wrapText="1"/>
    </xf>
    <xf numFmtId="49" fontId="27" fillId="5" borderId="1" xfId="0" applyNumberFormat="1" applyFont="1" applyFill="1" applyBorder="1" applyAlignment="1">
      <alignment vertical="center" wrapText="1"/>
    </xf>
    <xf numFmtId="49" fontId="27" fillId="5" borderId="31" xfId="0" applyNumberFormat="1" applyFont="1" applyFill="1" applyBorder="1" applyAlignment="1">
      <alignment vertical="center" wrapText="1"/>
    </xf>
    <xf numFmtId="49" fontId="27" fillId="5" borderId="2" xfId="0" applyNumberFormat="1" applyFont="1" applyFill="1" applyBorder="1" applyAlignment="1">
      <alignment vertical="center" wrapText="1"/>
    </xf>
    <xf numFmtId="176" fontId="7" fillId="2" borderId="58" xfId="0" applyNumberFormat="1" applyFont="1" applyFill="1" applyBorder="1" applyAlignment="1">
      <alignment vertical="center" wrapText="1"/>
    </xf>
    <xf numFmtId="176" fontId="36" fillId="5" borderId="28" xfId="0" applyNumberFormat="1" applyFont="1" applyFill="1" applyBorder="1" applyAlignment="1">
      <alignment horizontal="right" vertical="center" wrapText="1"/>
    </xf>
    <xf numFmtId="176" fontId="36" fillId="5" borderId="10" xfId="0" applyNumberFormat="1" applyFont="1" applyFill="1" applyBorder="1" applyAlignment="1">
      <alignment horizontal="right" vertical="center" wrapText="1"/>
    </xf>
    <xf numFmtId="176" fontId="36" fillId="0" borderId="28" xfId="0" applyNumberFormat="1" applyFont="1" applyFill="1" applyBorder="1" applyAlignment="1">
      <alignment horizontal="right" vertical="center" wrapText="1"/>
    </xf>
    <xf numFmtId="176" fontId="36" fillId="0" borderId="10" xfId="0" applyNumberFormat="1" applyFont="1" applyFill="1" applyBorder="1" applyAlignment="1">
      <alignment horizontal="right" vertical="center" wrapText="1"/>
    </xf>
    <xf numFmtId="177" fontId="27" fillId="5" borderId="7" xfId="0" applyNumberFormat="1" applyFont="1" applyFill="1" applyBorder="1" applyAlignment="1">
      <alignment vertical="center" wrapText="1"/>
    </xf>
    <xf numFmtId="49" fontId="5" fillId="10" borderId="13" xfId="0" applyNumberFormat="1" applyFont="1" applyFill="1" applyBorder="1" applyAlignment="1">
      <alignment vertical="center" wrapText="1"/>
    </xf>
    <xf numFmtId="0" fontId="0" fillId="0" borderId="17"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0" fillId="0" borderId="55" xfId="0" applyBorder="1" applyAlignment="1">
      <alignment vertical="center"/>
    </xf>
    <xf numFmtId="49" fontId="25" fillId="12" borderId="14" xfId="0" applyNumberFormat="1" applyFont="1" applyFill="1" applyBorder="1" applyAlignment="1">
      <alignment horizontal="left" vertical="center" wrapText="1"/>
    </xf>
    <xf numFmtId="49" fontId="22" fillId="12" borderId="2" xfId="0" applyNumberFormat="1" applyFont="1" applyFill="1" applyBorder="1" applyAlignment="1">
      <alignment vertical="center" wrapText="1"/>
    </xf>
    <xf numFmtId="49" fontId="5" fillId="12" borderId="14" xfId="0" applyNumberFormat="1" applyFont="1" applyFill="1" applyBorder="1" applyAlignment="1">
      <alignment horizontal="left" vertical="center" wrapText="1"/>
    </xf>
    <xf numFmtId="49" fontId="5" fillId="12" borderId="2" xfId="0" applyNumberFormat="1" applyFont="1" applyFill="1" applyBorder="1" applyAlignment="1">
      <alignment horizontal="left" vertical="center" wrapText="1"/>
    </xf>
    <xf numFmtId="49" fontId="5" fillId="12" borderId="14" xfId="0" applyNumberFormat="1" applyFont="1" applyFill="1" applyBorder="1" applyAlignment="1">
      <alignment vertical="center" wrapText="1"/>
    </xf>
    <xf numFmtId="0" fontId="14" fillId="12" borderId="2" xfId="0" applyFont="1" applyFill="1" applyBorder="1" applyAlignment="1">
      <alignment horizontal="center" vertical="center"/>
    </xf>
    <xf numFmtId="0" fontId="27" fillId="10" borderId="27" xfId="0" applyFont="1" applyFill="1" applyBorder="1" applyAlignment="1">
      <alignment horizontal="left" vertical="center" wrapText="1"/>
    </xf>
    <xf numFmtId="0" fontId="25" fillId="12" borderId="36" xfId="0" applyFont="1" applyFill="1" applyBorder="1" applyAlignment="1">
      <alignment horizontal="left" vertical="center" wrapText="1"/>
    </xf>
    <xf numFmtId="0" fontId="5" fillId="12" borderId="2" xfId="0" applyFont="1" applyFill="1" applyBorder="1" applyAlignment="1">
      <alignment horizontal="left" vertical="center"/>
    </xf>
    <xf numFmtId="0" fontId="8" fillId="12" borderId="2" xfId="0" applyFont="1" applyFill="1" applyBorder="1" applyAlignment="1">
      <alignment horizontal="left" vertical="center" wrapText="1"/>
    </xf>
    <xf numFmtId="177" fontId="3" fillId="12" borderId="14" xfId="0" applyNumberFormat="1" applyFont="1" applyFill="1" applyBorder="1" applyAlignment="1">
      <alignment vertical="center" wrapText="1"/>
    </xf>
    <xf numFmtId="49" fontId="8" fillId="12" borderId="14" xfId="0" applyNumberFormat="1" applyFont="1" applyFill="1" applyBorder="1" applyAlignment="1">
      <alignment horizontal="left" vertical="center" wrapText="1"/>
    </xf>
    <xf numFmtId="0" fontId="6" fillId="12" borderId="14" xfId="0" applyFont="1" applyFill="1" applyBorder="1" applyAlignment="1">
      <alignment horizontal="left" vertical="center" wrapText="1"/>
    </xf>
    <xf numFmtId="49" fontId="25" fillId="12" borderId="2" xfId="0" applyNumberFormat="1" applyFont="1" applyFill="1" applyBorder="1" applyAlignment="1">
      <alignment horizontal="left" vertical="center" wrapText="1"/>
    </xf>
    <xf numFmtId="0" fontId="8" fillId="12" borderId="14" xfId="0" applyFont="1" applyFill="1" applyBorder="1" applyAlignment="1">
      <alignment horizontal="left" vertical="center" wrapText="1"/>
    </xf>
    <xf numFmtId="0" fontId="5" fillId="12" borderId="14" xfId="0" applyFont="1" applyFill="1" applyBorder="1" applyAlignment="1">
      <alignment horizontal="left" vertical="center" wrapText="1"/>
    </xf>
    <xf numFmtId="0" fontId="5" fillId="12" borderId="2" xfId="0" applyFont="1" applyFill="1" applyBorder="1" applyAlignment="1">
      <alignment horizontal="left" vertical="center" wrapText="1"/>
    </xf>
    <xf numFmtId="49" fontId="7" fillId="12" borderId="31" xfId="0" applyNumberFormat="1" applyFont="1" applyFill="1" applyBorder="1" applyAlignment="1">
      <alignment vertical="center" wrapText="1"/>
    </xf>
    <xf numFmtId="0" fontId="25" fillId="12" borderId="2" xfId="0" applyFont="1" applyFill="1" applyBorder="1" applyAlignment="1">
      <alignment horizontal="left" vertical="center" wrapText="1"/>
    </xf>
    <xf numFmtId="49" fontId="25" fillId="12" borderId="14" xfId="0" applyNumberFormat="1" applyFont="1" applyFill="1" applyBorder="1" applyAlignment="1">
      <alignment vertical="center" wrapText="1"/>
    </xf>
    <xf numFmtId="0" fontId="25" fillId="12" borderId="49" xfId="0" applyFont="1" applyFill="1" applyBorder="1" applyAlignment="1">
      <alignment vertical="center" wrapText="1"/>
    </xf>
    <xf numFmtId="177" fontId="5" fillId="12" borderId="14" xfId="0" applyNumberFormat="1" applyFont="1" applyFill="1" applyBorder="1" applyAlignment="1">
      <alignment vertical="center" wrapText="1"/>
    </xf>
    <xf numFmtId="0" fontId="31" fillId="12" borderId="14" xfId="0" applyFont="1" applyFill="1" applyBorder="1" applyAlignment="1">
      <alignment horizontal="left" vertical="center" wrapText="1"/>
    </xf>
    <xf numFmtId="176" fontId="25" fillId="0" borderId="34" xfId="0" applyNumberFormat="1" applyFont="1" applyFill="1" applyBorder="1" applyAlignment="1">
      <alignment vertical="center" wrapText="1"/>
    </xf>
    <xf numFmtId="176" fontId="25" fillId="5" borderId="34" xfId="0" applyNumberFormat="1" applyFont="1" applyFill="1" applyBorder="1" applyAlignment="1">
      <alignment vertical="center" wrapText="1"/>
    </xf>
    <xf numFmtId="49" fontId="25" fillId="5" borderId="28" xfId="0" applyNumberFormat="1" applyFont="1" applyFill="1" applyBorder="1" applyAlignment="1">
      <alignment vertical="center" wrapText="1"/>
    </xf>
    <xf numFmtId="49" fontId="25" fillId="5" borderId="3" xfId="0" applyNumberFormat="1" applyFont="1" applyFill="1" applyBorder="1" applyAlignment="1">
      <alignment vertical="center" wrapText="1"/>
    </xf>
    <xf numFmtId="0" fontId="25" fillId="5" borderId="1" xfId="0" applyFont="1" applyFill="1" applyBorder="1" applyAlignment="1">
      <alignment horizontal="left" vertical="center" wrapText="1"/>
    </xf>
    <xf numFmtId="176" fontId="25" fillId="13" borderId="13" xfId="0" applyNumberFormat="1" applyFont="1" applyFill="1" applyBorder="1" applyAlignment="1">
      <alignment vertical="center" wrapText="1"/>
    </xf>
    <xf numFmtId="176" fontId="25" fillId="13" borderId="28" xfId="0" applyNumberFormat="1" applyFont="1" applyFill="1" applyBorder="1" applyAlignment="1">
      <alignment vertical="center" wrapText="1"/>
    </xf>
    <xf numFmtId="176" fontId="25" fillId="13" borderId="10" xfId="0" applyNumberFormat="1" applyFont="1" applyFill="1" applyBorder="1" applyAlignment="1">
      <alignment vertical="center" wrapText="1"/>
    </xf>
    <xf numFmtId="176" fontId="25" fillId="13" borderId="7" xfId="0" applyNumberFormat="1" applyFont="1" applyFill="1" applyBorder="1" applyAlignment="1">
      <alignment vertical="center" wrapText="1"/>
    </xf>
    <xf numFmtId="0" fontId="25" fillId="7" borderId="42" xfId="0" applyFont="1" applyFill="1" applyBorder="1" applyAlignment="1">
      <alignment horizontal="center" vertical="center" wrapText="1"/>
    </xf>
    <xf numFmtId="177" fontId="25" fillId="7" borderId="3" xfId="0" applyNumberFormat="1" applyFont="1" applyFill="1" applyBorder="1" applyAlignment="1">
      <alignment vertical="center" wrapText="1"/>
    </xf>
    <xf numFmtId="49" fontId="25" fillId="7" borderId="28" xfId="0" applyNumberFormat="1" applyFont="1" applyFill="1" applyBorder="1" applyAlignment="1">
      <alignment vertical="center" wrapText="1"/>
    </xf>
    <xf numFmtId="49" fontId="25" fillId="7" borderId="3" xfId="0" applyNumberFormat="1" applyFont="1" applyFill="1" applyBorder="1" applyAlignment="1">
      <alignment vertical="center" wrapText="1"/>
    </xf>
    <xf numFmtId="0" fontId="41" fillId="7" borderId="38" xfId="0" applyFont="1" applyFill="1" applyBorder="1" applyAlignment="1">
      <alignment horizontal="left" vertical="center" wrapText="1"/>
    </xf>
    <xf numFmtId="49" fontId="25" fillId="7" borderId="2" xfId="0" applyNumberFormat="1" applyFont="1" applyFill="1" applyBorder="1" applyAlignment="1">
      <alignment vertical="center" wrapText="1"/>
    </xf>
    <xf numFmtId="0" fontId="25" fillId="5" borderId="28" xfId="0" applyFont="1" applyFill="1" applyBorder="1" applyAlignment="1">
      <alignment vertical="center" wrapText="1"/>
    </xf>
    <xf numFmtId="0" fontId="25" fillId="5" borderId="28" xfId="0" applyNumberFormat="1" applyFont="1" applyFill="1" applyBorder="1" applyAlignment="1">
      <alignment horizontal="left" vertical="center" wrapText="1"/>
    </xf>
    <xf numFmtId="0" fontId="25" fillId="5" borderId="3" xfId="0" applyNumberFormat="1" applyFont="1" applyFill="1" applyBorder="1" applyAlignment="1">
      <alignment horizontal="left" vertical="center" wrapText="1"/>
    </xf>
    <xf numFmtId="176" fontId="25" fillId="0" borderId="9" xfId="0" applyNumberFormat="1" applyFont="1" applyFill="1" applyBorder="1" applyAlignment="1">
      <alignment horizontal="right" vertical="center" wrapText="1"/>
    </xf>
    <xf numFmtId="176" fontId="5" fillId="0" borderId="27" xfId="0" applyNumberFormat="1" applyFont="1" applyFill="1" applyBorder="1" applyAlignment="1">
      <alignment horizontal="right" vertical="center" wrapText="1"/>
    </xf>
    <xf numFmtId="176" fontId="5" fillId="0" borderId="9" xfId="0" applyNumberFormat="1" applyFont="1" applyFill="1" applyBorder="1" applyAlignment="1">
      <alignment horizontal="right" vertical="center" wrapText="1"/>
    </xf>
    <xf numFmtId="176" fontId="25" fillId="0" borderId="30" xfId="0" applyNumberFormat="1" applyFont="1" applyFill="1" applyBorder="1" applyAlignment="1">
      <alignment horizontal="right" vertical="center" wrapText="1"/>
    </xf>
    <xf numFmtId="176" fontId="25" fillId="0" borderId="12" xfId="0" applyNumberFormat="1" applyFont="1" applyFill="1" applyBorder="1" applyAlignment="1">
      <alignment horizontal="right" vertical="center"/>
    </xf>
    <xf numFmtId="0" fontId="25" fillId="0" borderId="28" xfId="0" applyFont="1" applyFill="1" applyBorder="1" applyAlignment="1">
      <alignment horizontal="left" vertical="center" wrapText="1"/>
    </xf>
    <xf numFmtId="0" fontId="5" fillId="0" borderId="1" xfId="0" applyFont="1" applyFill="1" applyBorder="1" applyAlignment="1">
      <alignment horizontal="left" vertical="center" wrapText="1"/>
    </xf>
    <xf numFmtId="176" fontId="25" fillId="5" borderId="10" xfId="0" applyNumberFormat="1" applyFont="1" applyFill="1" applyBorder="1" applyAlignment="1">
      <alignment vertical="center" wrapText="1"/>
    </xf>
    <xf numFmtId="176" fontId="25" fillId="5" borderId="10" xfId="0" applyNumberFormat="1" applyFont="1" applyFill="1" applyBorder="1" applyAlignment="1">
      <alignment horizontal="right" vertical="center" wrapText="1"/>
    </xf>
    <xf numFmtId="0" fontId="25" fillId="5" borderId="2" xfId="0" applyFont="1" applyFill="1" applyBorder="1" applyAlignment="1">
      <alignment horizontal="left" vertical="center" wrapText="1"/>
    </xf>
    <xf numFmtId="0" fontId="27" fillId="5" borderId="27" xfId="0" applyFont="1" applyFill="1" applyBorder="1" applyAlignment="1">
      <alignment horizontal="left" vertical="center" wrapText="1"/>
    </xf>
    <xf numFmtId="49" fontId="39" fillId="5" borderId="7" xfId="0" applyNumberFormat="1" applyFont="1" applyFill="1" applyBorder="1" applyAlignment="1">
      <alignment vertical="center" wrapText="1"/>
    </xf>
    <xf numFmtId="0" fontId="8" fillId="5" borderId="2" xfId="0" applyFont="1" applyFill="1" applyBorder="1" applyAlignment="1">
      <alignment horizontal="left" vertical="center" wrapText="1"/>
    </xf>
    <xf numFmtId="0" fontId="27" fillId="5" borderId="59" xfId="0" applyFont="1" applyFill="1" applyBorder="1" applyAlignment="1">
      <alignment horizontal="center" vertical="center" wrapText="1"/>
    </xf>
    <xf numFmtId="176" fontId="5" fillId="5" borderId="1" xfId="0" applyNumberFormat="1" applyFont="1" applyFill="1" applyBorder="1" applyAlignment="1">
      <alignment vertical="center" wrapText="1"/>
    </xf>
    <xf numFmtId="176" fontId="5" fillId="5" borderId="60" xfId="0" applyNumberFormat="1" applyFont="1" applyFill="1" applyBorder="1" applyAlignment="1">
      <alignment vertical="center" wrapText="1"/>
    </xf>
    <xf numFmtId="0" fontId="0" fillId="0" borderId="0" xfId="0" applyAlignment="1">
      <alignment horizontal="left" vertical="center"/>
    </xf>
    <xf numFmtId="176" fontId="0" fillId="0" borderId="0" xfId="0" applyNumberFormat="1" applyAlignment="1">
      <alignment horizontal="left" vertical="center"/>
    </xf>
    <xf numFmtId="0" fontId="0" fillId="0" borderId="17"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0" fillId="0" borderId="0" xfId="0" applyAlignment="1">
      <alignment horizontal="left" vertical="center"/>
    </xf>
    <xf numFmtId="176" fontId="5" fillId="0" borderId="34" xfId="0" applyNumberFormat="1" applyFont="1" applyFill="1" applyBorder="1" applyAlignment="1">
      <alignment vertical="center" wrapText="1"/>
    </xf>
    <xf numFmtId="0" fontId="10" fillId="5" borderId="38" xfId="0" applyFont="1" applyFill="1" applyBorder="1" applyAlignment="1">
      <alignment horizontal="left" vertical="center" wrapText="1"/>
    </xf>
    <xf numFmtId="0" fontId="5" fillId="5" borderId="28" xfId="0" applyFont="1" applyFill="1" applyBorder="1" applyAlignment="1">
      <alignment vertical="center" wrapText="1"/>
    </xf>
    <xf numFmtId="176" fontId="5" fillId="0" borderId="30" xfId="0" applyNumberFormat="1" applyFont="1" applyFill="1" applyBorder="1" applyAlignment="1">
      <alignment horizontal="right" vertical="center" wrapText="1"/>
    </xf>
    <xf numFmtId="176" fontId="5" fillId="0" borderId="12" xfId="0" applyNumberFormat="1" applyFont="1" applyFill="1" applyBorder="1" applyAlignment="1">
      <alignment horizontal="right" vertical="center"/>
    </xf>
    <xf numFmtId="0" fontId="5" fillId="0" borderId="28" xfId="0" applyFont="1" applyFill="1" applyBorder="1" applyAlignment="1">
      <alignment horizontal="left" vertical="center" wrapText="1"/>
    </xf>
    <xf numFmtId="0" fontId="5" fillId="5" borderId="6" xfId="1" applyFont="1" applyFill="1" applyBorder="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0" fillId="0" borderId="32" xfId="0" applyBorder="1" applyAlignment="1">
      <alignment vertical="center"/>
    </xf>
    <xf numFmtId="0" fontId="0" fillId="0" borderId="0" xfId="0" applyAlignment="1">
      <alignment horizontal="left" vertical="center"/>
    </xf>
    <xf numFmtId="0" fontId="0" fillId="0" borderId="47" xfId="0" applyFill="1" applyBorder="1" applyAlignment="1">
      <alignment vertical="center"/>
    </xf>
    <xf numFmtId="0" fontId="0" fillId="0" borderId="21" xfId="0" applyFill="1" applyBorder="1" applyAlignment="1">
      <alignment vertical="center"/>
    </xf>
    <xf numFmtId="0" fontId="4" fillId="0" borderId="40" xfId="0" applyFont="1" applyBorder="1" applyAlignment="1">
      <alignment horizontal="center" vertical="center"/>
    </xf>
    <xf numFmtId="0" fontId="0" fillId="0" borderId="46" xfId="0" applyBorder="1" applyAlignment="1">
      <alignment vertical="center"/>
    </xf>
    <xf numFmtId="0" fontId="0" fillId="0" borderId="17" xfId="0" applyBorder="1" applyAlignment="1">
      <alignment vertical="center"/>
    </xf>
    <xf numFmtId="0" fontId="12" fillId="4" borderId="45" xfId="0" applyFont="1" applyFill="1" applyBorder="1" applyAlignment="1">
      <alignment vertical="center"/>
    </xf>
    <xf numFmtId="0" fontId="0" fillId="0" borderId="19" xfId="0" applyBorder="1" applyAlignment="1">
      <alignment vertical="center"/>
    </xf>
    <xf numFmtId="0" fontId="0" fillId="0" borderId="47" xfId="0" applyBorder="1" applyAlignment="1">
      <alignment vertical="center"/>
    </xf>
    <xf numFmtId="0" fontId="0" fillId="0" borderId="21" xfId="0" applyBorder="1" applyAlignment="1">
      <alignment vertical="center"/>
    </xf>
    <xf numFmtId="49" fontId="10" fillId="2" borderId="42" xfId="0" applyNumberFormat="1" applyFont="1" applyFill="1" applyBorder="1" applyAlignment="1">
      <alignment horizontal="center" vertical="center" wrapText="1"/>
    </xf>
    <xf numFmtId="0" fontId="0" fillId="0" borderId="34" xfId="0" applyBorder="1" applyAlignment="1">
      <alignment horizontal="center" vertical="center"/>
    </xf>
    <xf numFmtId="0" fontId="0" fillId="0" borderId="48" xfId="0" applyBorder="1" applyAlignment="1">
      <alignment vertical="center"/>
    </xf>
    <xf numFmtId="0" fontId="0" fillId="0" borderId="23" xfId="0" applyBorder="1" applyAlignment="1">
      <alignment vertical="center"/>
    </xf>
    <xf numFmtId="0" fontId="0" fillId="0" borderId="44" xfId="0" applyBorder="1" applyAlignment="1">
      <alignment vertical="center"/>
    </xf>
    <xf numFmtId="0" fontId="0" fillId="0" borderId="32" xfId="0" applyBorder="1" applyAlignment="1">
      <alignment vertical="center"/>
    </xf>
    <xf numFmtId="49" fontId="10" fillId="2" borderId="34" xfId="0" applyNumberFormat="1" applyFont="1" applyFill="1" applyBorder="1" applyAlignment="1">
      <alignment horizontal="center" vertical="center" wrapText="1"/>
    </xf>
    <xf numFmtId="0" fontId="0" fillId="0" borderId="48" xfId="0" applyFill="1" applyBorder="1" applyAlignment="1">
      <alignment vertical="center"/>
    </xf>
    <xf numFmtId="0" fontId="0" fillId="0" borderId="23" xfId="0" applyFill="1" applyBorder="1" applyAlignment="1">
      <alignment vertical="center"/>
    </xf>
    <xf numFmtId="0" fontId="1" fillId="0" borderId="45" xfId="0" applyFont="1" applyFill="1" applyBorder="1" applyAlignment="1">
      <alignment vertical="center"/>
    </xf>
    <xf numFmtId="0" fontId="1" fillId="0" borderId="19" xfId="0" applyFont="1" applyFill="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5" borderId="45" xfId="0" applyFont="1" applyFill="1" applyBorder="1" applyAlignment="1">
      <alignment vertical="center"/>
    </xf>
    <xf numFmtId="0" fontId="0" fillId="5" borderId="19" xfId="0" applyFont="1" applyFill="1" applyBorder="1" applyAlignment="1">
      <alignment vertical="center"/>
    </xf>
    <xf numFmtId="49" fontId="10" fillId="2" borderId="32" xfId="0" applyNumberFormat="1" applyFont="1" applyFill="1" applyBorder="1" applyAlignment="1">
      <alignment horizontal="center" vertical="center" wrapText="1"/>
    </xf>
    <xf numFmtId="0" fontId="12" fillId="4" borderId="19" xfId="0" applyFont="1" applyFill="1" applyBorder="1" applyAlignment="1">
      <alignment vertical="center"/>
    </xf>
    <xf numFmtId="0" fontId="0" fillId="0" borderId="45" xfId="0" applyFill="1" applyBorder="1" applyAlignment="1">
      <alignment vertical="center"/>
    </xf>
    <xf numFmtId="0" fontId="0" fillId="0" borderId="19" xfId="0" applyFill="1" applyBorder="1" applyAlignment="1">
      <alignment vertical="center"/>
    </xf>
    <xf numFmtId="0" fontId="0" fillId="0" borderId="45" xfId="0" applyBorder="1" applyAlignment="1">
      <alignment vertical="center"/>
    </xf>
    <xf numFmtId="0" fontId="0" fillId="8" borderId="45" xfId="0" applyFont="1" applyFill="1" applyBorder="1" applyAlignment="1">
      <alignment vertical="center"/>
    </xf>
    <xf numFmtId="0" fontId="0" fillId="8" borderId="19" xfId="0" applyFont="1" applyFill="1" applyBorder="1" applyAlignment="1">
      <alignment vertical="center"/>
    </xf>
    <xf numFmtId="49" fontId="10" fillId="2" borderId="43" xfId="0" applyNumberFormat="1" applyFont="1" applyFill="1" applyBorder="1" applyAlignment="1">
      <alignment horizontal="center" vertical="center" wrapText="1"/>
    </xf>
    <xf numFmtId="49" fontId="10" fillId="2" borderId="51" xfId="0" applyNumberFormat="1" applyFont="1" applyFill="1" applyBorder="1" applyAlignment="1">
      <alignment horizontal="center" vertical="center" wrapText="1"/>
    </xf>
    <xf numFmtId="0" fontId="0" fillId="0" borderId="0" xfId="0" applyAlignment="1">
      <alignment horizontal="left" vertical="center"/>
    </xf>
    <xf numFmtId="0" fontId="0" fillId="9" borderId="0" xfId="0" applyFill="1" applyAlignment="1">
      <alignment horizontal="center" vertical="center" wrapText="1"/>
    </xf>
    <xf numFmtId="0" fontId="0" fillId="7" borderId="0" xfId="0" applyFill="1" applyAlignment="1">
      <alignment horizontal="center" vertical="center" wrapText="1"/>
    </xf>
  </cellXfs>
  <cellStyles count="2">
    <cellStyle name="一般" xfId="0" builtinId="0"/>
    <cellStyle name="好" xfId="1" builtinId="26"/>
  </cellStyles>
  <dxfs count="0"/>
  <tableStyles count="0" defaultTableStyle="TableStyleMedium2" defaultPivotStyle="PivotStyleLight16"/>
  <colors>
    <mruColors>
      <color rgb="FFFFFF99"/>
      <color rgb="FFCCCCFF"/>
      <color rgb="FF0000FF"/>
      <color rgb="FFFF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7"/>
  <sheetViews>
    <sheetView zoomScale="85" zoomScaleNormal="85" zoomScaleSheetLayoutView="100" workbookViewId="0">
      <selection activeCell="D7" sqref="D7"/>
    </sheetView>
  </sheetViews>
  <sheetFormatPr defaultRowHeight="16.2" x14ac:dyDescent="0.3"/>
  <cols>
    <col min="1" max="1" width="4.88671875" style="82" customWidth="1"/>
    <col min="2" max="2" width="18.6640625" customWidth="1"/>
    <col min="3" max="3" width="13" style="12" customWidth="1"/>
    <col min="4" max="4" width="14.6640625" style="12" customWidth="1"/>
    <col min="5" max="5" width="12.88671875" style="12" customWidth="1"/>
    <col min="6" max="6" width="14" style="12" customWidth="1"/>
    <col min="7" max="7" width="12.33203125" style="11" customWidth="1"/>
    <col min="8" max="8" width="61.88671875" customWidth="1"/>
    <col min="9" max="9" width="12" style="98" customWidth="1"/>
    <col min="10" max="10" width="8.33203125" hidden="1" customWidth="1"/>
    <col min="11" max="11" width="10.6640625" customWidth="1"/>
    <col min="12" max="12" width="7.88671875" customWidth="1"/>
  </cols>
  <sheetData>
    <row r="1" spans="1:11" ht="20.399999999999999" thickBot="1" x14ac:dyDescent="0.35">
      <c r="A1" s="409" t="s">
        <v>288</v>
      </c>
      <c r="B1" s="409"/>
      <c r="C1" s="409"/>
      <c r="D1" s="409"/>
      <c r="E1" s="409"/>
      <c r="F1" s="409"/>
      <c r="G1" s="409"/>
      <c r="H1" s="409"/>
      <c r="I1" s="409"/>
      <c r="J1" s="409"/>
      <c r="K1" s="409"/>
    </row>
    <row r="2" spans="1:11" ht="16.8" thickTop="1" x14ac:dyDescent="0.3">
      <c r="A2" s="410" t="s">
        <v>21</v>
      </c>
      <c r="B2" s="411"/>
      <c r="C2" s="35"/>
      <c r="D2" s="35"/>
      <c r="E2" s="35"/>
      <c r="F2" s="35"/>
      <c r="G2" s="35"/>
      <c r="H2" s="197"/>
      <c r="I2" s="90"/>
      <c r="J2" s="197"/>
      <c r="K2" s="36"/>
    </row>
    <row r="3" spans="1:11" ht="15.6" customHeight="1" x14ac:dyDescent="0.3">
      <c r="A3" s="412" t="s">
        <v>22</v>
      </c>
      <c r="B3" s="413"/>
      <c r="C3" s="37">
        <f>C9+C17</f>
        <v>736000</v>
      </c>
      <c r="D3" s="37">
        <f t="shared" ref="D3:F3" si="0">D9+D17</f>
        <v>174000</v>
      </c>
      <c r="E3" s="37">
        <f t="shared" si="0"/>
        <v>61200</v>
      </c>
      <c r="F3" s="37">
        <f t="shared" si="0"/>
        <v>629500</v>
      </c>
      <c r="G3" s="199"/>
      <c r="H3" s="200"/>
      <c r="I3" s="201"/>
      <c r="J3" s="200"/>
      <c r="K3" s="202"/>
    </row>
    <row r="4" spans="1:11" x14ac:dyDescent="0.3">
      <c r="A4" s="414" t="s">
        <v>23</v>
      </c>
      <c r="B4" s="415"/>
      <c r="C4" s="40"/>
      <c r="D4" s="40"/>
      <c r="E4" s="40"/>
      <c r="F4" s="40"/>
      <c r="G4" s="40"/>
      <c r="H4" s="194"/>
      <c r="I4" s="92"/>
      <c r="J4" s="194"/>
      <c r="K4" s="41"/>
    </row>
    <row r="5" spans="1:11" ht="68.400000000000006" customHeight="1" x14ac:dyDescent="0.3">
      <c r="A5" s="85" t="s">
        <v>43</v>
      </c>
      <c r="B5" s="83" t="s">
        <v>24</v>
      </c>
      <c r="C5" s="29" t="s">
        <v>25</v>
      </c>
      <c r="D5" s="30" t="s">
        <v>26</v>
      </c>
      <c r="E5" s="31" t="s">
        <v>27</v>
      </c>
      <c r="F5" s="62" t="s">
        <v>28</v>
      </c>
      <c r="G5" s="33" t="s">
        <v>29</v>
      </c>
      <c r="H5" s="145" t="s">
        <v>30</v>
      </c>
      <c r="I5" s="93" t="s">
        <v>19</v>
      </c>
      <c r="J5" s="171" t="s">
        <v>20</v>
      </c>
      <c r="K5" s="32" t="s">
        <v>20</v>
      </c>
    </row>
    <row r="6" spans="1:11" s="17" customFormat="1" ht="107.4" customHeight="1" x14ac:dyDescent="0.3">
      <c r="A6" s="100">
        <v>1</v>
      </c>
      <c r="B6" s="121" t="s">
        <v>86</v>
      </c>
      <c r="C6" s="134">
        <v>250000</v>
      </c>
      <c r="D6" s="135">
        <v>0</v>
      </c>
      <c r="E6" s="124">
        <v>0</v>
      </c>
      <c r="F6" s="128">
        <v>250000</v>
      </c>
      <c r="G6" s="134">
        <f>SUM(C6+F6)</f>
        <v>500000</v>
      </c>
      <c r="H6" s="234" t="s">
        <v>257</v>
      </c>
      <c r="I6" s="127" t="s">
        <v>258</v>
      </c>
      <c r="J6" s="235"/>
      <c r="K6" s="236"/>
    </row>
    <row r="7" spans="1:11" s="17" customFormat="1" ht="177" customHeight="1" x14ac:dyDescent="0.3">
      <c r="A7" s="100">
        <v>2</v>
      </c>
      <c r="B7" s="121" t="s">
        <v>87</v>
      </c>
      <c r="C7" s="124">
        <v>160000</v>
      </c>
      <c r="D7" s="225">
        <v>0</v>
      </c>
      <c r="E7" s="124">
        <v>13200</v>
      </c>
      <c r="F7" s="129">
        <v>120000</v>
      </c>
      <c r="G7" s="134">
        <f>C7+F7</f>
        <v>280000</v>
      </c>
      <c r="H7" s="237" t="s">
        <v>259</v>
      </c>
      <c r="I7" s="121" t="s">
        <v>103</v>
      </c>
      <c r="J7" s="172"/>
      <c r="K7" s="187"/>
    </row>
    <row r="8" spans="1:11" s="17" customFormat="1" ht="229.2" customHeight="1" x14ac:dyDescent="0.3">
      <c r="A8" s="100">
        <v>3</v>
      </c>
      <c r="B8" s="130" t="s">
        <v>88</v>
      </c>
      <c r="C8" s="131">
        <v>200000</v>
      </c>
      <c r="D8" s="132">
        <v>150000</v>
      </c>
      <c r="E8" s="131">
        <v>48000</v>
      </c>
      <c r="F8" s="133">
        <v>190000</v>
      </c>
      <c r="G8" s="232">
        <f>C8+F8</f>
        <v>390000</v>
      </c>
      <c r="H8" s="238" t="s">
        <v>162</v>
      </c>
      <c r="I8" s="121" t="s">
        <v>165</v>
      </c>
      <c r="J8" s="172"/>
      <c r="K8" s="101"/>
    </row>
    <row r="9" spans="1:11" s="3" customFormat="1" x14ac:dyDescent="0.3">
      <c r="A9" s="416" t="s">
        <v>31</v>
      </c>
      <c r="B9" s="417"/>
      <c r="C9" s="22">
        <f>SUM(C6:C8)</f>
        <v>610000</v>
      </c>
      <c r="D9" s="75">
        <f>SUM(D6:D8)</f>
        <v>150000</v>
      </c>
      <c r="E9" s="25">
        <f>SUM(E6:E8)</f>
        <v>61200</v>
      </c>
      <c r="F9" s="63">
        <f>SUM(F6:F8)</f>
        <v>560000</v>
      </c>
      <c r="G9" s="22">
        <f>SUM(G6:G8)</f>
        <v>1170000</v>
      </c>
      <c r="H9" s="148"/>
      <c r="I9" s="80"/>
      <c r="J9" s="173"/>
      <c r="K9" s="81"/>
    </row>
    <row r="10" spans="1:11" x14ac:dyDescent="0.3">
      <c r="A10" s="427" t="s">
        <v>21</v>
      </c>
      <c r="B10" s="428"/>
      <c r="C10" s="296"/>
      <c r="D10" s="296"/>
      <c r="E10" s="296"/>
      <c r="F10" s="296"/>
      <c r="G10" s="296"/>
      <c r="H10" s="297"/>
      <c r="I10" s="298"/>
      <c r="J10" s="297"/>
      <c r="K10" s="299"/>
    </row>
    <row r="11" spans="1:11" s="294" customFormat="1" ht="21" customHeight="1" x14ac:dyDescent="0.3">
      <c r="A11" s="429" t="s">
        <v>22</v>
      </c>
      <c r="B11" s="430"/>
      <c r="C11" s="295"/>
      <c r="D11" s="295"/>
      <c r="E11" s="295"/>
      <c r="F11" s="295"/>
      <c r="G11" s="295"/>
      <c r="H11" s="291"/>
      <c r="I11" s="292"/>
      <c r="J11" s="291"/>
      <c r="K11" s="293"/>
    </row>
    <row r="12" spans="1:11" x14ac:dyDescent="0.3">
      <c r="A12" s="414" t="s">
        <v>226</v>
      </c>
      <c r="B12" s="415"/>
      <c r="C12" s="40"/>
      <c r="D12" s="40"/>
      <c r="E12" s="40"/>
      <c r="F12" s="40"/>
      <c r="G12" s="40"/>
      <c r="H12" s="287"/>
      <c r="I12" s="92"/>
      <c r="J12" s="287"/>
      <c r="K12" s="41"/>
    </row>
    <row r="13" spans="1:11" ht="68.400000000000006" customHeight="1" x14ac:dyDescent="0.3">
      <c r="A13" s="85" t="s">
        <v>43</v>
      </c>
      <c r="B13" s="83" t="s">
        <v>24</v>
      </c>
      <c r="C13" s="29" t="s">
        <v>25</v>
      </c>
      <c r="D13" s="30" t="s">
        <v>26</v>
      </c>
      <c r="E13" s="31" t="s">
        <v>27</v>
      </c>
      <c r="F13" s="62" t="s">
        <v>28</v>
      </c>
      <c r="G13" s="33" t="s">
        <v>29</v>
      </c>
      <c r="H13" s="145" t="s">
        <v>30</v>
      </c>
      <c r="I13" s="93" t="s">
        <v>19</v>
      </c>
      <c r="J13" s="171" t="s">
        <v>20</v>
      </c>
      <c r="K13" s="32" t="s">
        <v>20</v>
      </c>
    </row>
    <row r="14" spans="1:11" ht="91.8" customHeight="1" x14ac:dyDescent="0.3">
      <c r="A14" s="311">
        <v>4</v>
      </c>
      <c r="B14" s="157" t="s">
        <v>263</v>
      </c>
      <c r="C14" s="155">
        <v>35000</v>
      </c>
      <c r="D14" s="258">
        <v>24000</v>
      </c>
      <c r="E14" s="156">
        <v>0</v>
      </c>
      <c r="F14" s="259">
        <v>15000</v>
      </c>
      <c r="G14" s="155">
        <f>SUM(C14+F14)</f>
        <v>50000</v>
      </c>
      <c r="H14" s="312" t="s">
        <v>260</v>
      </c>
      <c r="I14" s="313" t="s">
        <v>264</v>
      </c>
      <c r="J14" s="314"/>
      <c r="K14" s="315"/>
    </row>
    <row r="15" spans="1:11" ht="89.4" customHeight="1" x14ac:dyDescent="0.3">
      <c r="A15" s="311">
        <v>5</v>
      </c>
      <c r="B15" s="157" t="s">
        <v>261</v>
      </c>
      <c r="C15" s="155">
        <v>60000</v>
      </c>
      <c r="D15" s="258">
        <v>0</v>
      </c>
      <c r="E15" s="156">
        <v>0</v>
      </c>
      <c r="F15" s="259">
        <v>40000</v>
      </c>
      <c r="G15" s="155">
        <f>SUM(C15+F15)</f>
        <v>100000</v>
      </c>
      <c r="H15" s="312" t="s">
        <v>262</v>
      </c>
      <c r="I15" s="313" t="s">
        <v>265</v>
      </c>
      <c r="J15" s="314"/>
      <c r="K15" s="315"/>
    </row>
    <row r="16" spans="1:11" s="17" customFormat="1" ht="90" x14ac:dyDescent="0.3">
      <c r="A16" s="100">
        <v>6</v>
      </c>
      <c r="B16" s="121" t="s">
        <v>266</v>
      </c>
      <c r="C16" s="134">
        <v>31000</v>
      </c>
      <c r="D16" s="135">
        <v>0</v>
      </c>
      <c r="E16" s="124">
        <v>0</v>
      </c>
      <c r="F16" s="128">
        <v>14500</v>
      </c>
      <c r="G16" s="134">
        <f>SUM(C16+F16)</f>
        <v>45500</v>
      </c>
      <c r="H16" s="234" t="s">
        <v>227</v>
      </c>
      <c r="I16" s="127" t="s">
        <v>228</v>
      </c>
      <c r="J16" s="235"/>
      <c r="K16" s="330"/>
    </row>
    <row r="17" spans="1:11" s="3" customFormat="1" x14ac:dyDescent="0.3">
      <c r="A17" s="416" t="s">
        <v>31</v>
      </c>
      <c r="B17" s="417"/>
      <c r="C17" s="22">
        <f>SUM(C14:C16)</f>
        <v>126000</v>
      </c>
      <c r="D17" s="75">
        <f>SUM(D14:D16)</f>
        <v>24000</v>
      </c>
      <c r="E17" s="25">
        <f>SUM(E14:E16)</f>
        <v>0</v>
      </c>
      <c r="F17" s="63">
        <f>SUM(F14:F16)</f>
        <v>69500</v>
      </c>
      <c r="G17" s="22">
        <f>SUM(G14:G16)</f>
        <v>195500</v>
      </c>
      <c r="H17" s="148"/>
      <c r="I17" s="80"/>
      <c r="J17" s="173"/>
      <c r="K17" s="81"/>
    </row>
    <row r="18" spans="1:11" x14ac:dyDescent="0.3">
      <c r="A18" s="418" t="s">
        <v>32</v>
      </c>
      <c r="B18" s="419"/>
      <c r="C18" s="42"/>
      <c r="D18" s="42"/>
      <c r="E18" s="42"/>
      <c r="F18" s="42"/>
      <c r="G18" s="42"/>
      <c r="H18" s="43"/>
      <c r="I18" s="94"/>
      <c r="J18" s="44"/>
      <c r="K18" s="44"/>
    </row>
    <row r="19" spans="1:11" x14ac:dyDescent="0.3">
      <c r="A19" s="412" t="s">
        <v>33</v>
      </c>
      <c r="B19" s="413"/>
      <c r="C19" s="37">
        <f>C29+C36</f>
        <v>296960</v>
      </c>
      <c r="D19" s="37">
        <f>D29+D36</f>
        <v>15200</v>
      </c>
      <c r="E19" s="37">
        <f>E29+E36</f>
        <v>0</v>
      </c>
      <c r="F19" s="37">
        <f>F29+F36</f>
        <v>241500</v>
      </c>
      <c r="G19" s="37"/>
      <c r="H19" s="200"/>
      <c r="I19" s="201"/>
      <c r="J19" s="202"/>
      <c r="K19" s="202"/>
    </row>
    <row r="20" spans="1:11" x14ac:dyDescent="0.3">
      <c r="A20" s="420" t="s">
        <v>34</v>
      </c>
      <c r="B20" s="421"/>
      <c r="C20" s="40"/>
      <c r="D20" s="40"/>
      <c r="E20" s="40"/>
      <c r="F20" s="40"/>
      <c r="G20" s="40"/>
      <c r="H20" s="194"/>
      <c r="I20" s="92"/>
      <c r="J20" s="41"/>
      <c r="K20" s="41"/>
    </row>
    <row r="21" spans="1:11" ht="32.4" x14ac:dyDescent="0.3">
      <c r="A21" s="85" t="s">
        <v>43</v>
      </c>
      <c r="B21" s="84" t="s">
        <v>24</v>
      </c>
      <c r="C21" s="33" t="s">
        <v>35</v>
      </c>
      <c r="D21" s="62" t="s">
        <v>36</v>
      </c>
      <c r="E21" s="31" t="s">
        <v>37</v>
      </c>
      <c r="F21" s="64" t="s">
        <v>38</v>
      </c>
      <c r="G21" s="33" t="s">
        <v>29</v>
      </c>
      <c r="H21" s="145" t="s">
        <v>30</v>
      </c>
      <c r="I21" s="93" t="s">
        <v>19</v>
      </c>
      <c r="J21" s="171" t="s">
        <v>20</v>
      </c>
      <c r="K21" s="32" t="s">
        <v>20</v>
      </c>
    </row>
    <row r="22" spans="1:11" ht="198" customHeight="1" x14ac:dyDescent="0.3">
      <c r="A22" s="100">
        <v>7</v>
      </c>
      <c r="B22" s="150" t="s">
        <v>44</v>
      </c>
      <c r="C22" s="134">
        <v>58560</v>
      </c>
      <c r="D22" s="135">
        <v>0</v>
      </c>
      <c r="E22" s="134">
        <v>0</v>
      </c>
      <c r="F22" s="135">
        <v>38000</v>
      </c>
      <c r="G22" s="124">
        <f>C22+F22</f>
        <v>96560</v>
      </c>
      <c r="H22" s="288" t="s">
        <v>211</v>
      </c>
      <c r="I22" s="121" t="s">
        <v>74</v>
      </c>
      <c r="J22" s="212"/>
      <c r="K22" s="350" t="s">
        <v>78</v>
      </c>
    </row>
    <row r="23" spans="1:11" ht="119.4" customHeight="1" x14ac:dyDescent="0.3">
      <c r="A23" s="100">
        <v>8</v>
      </c>
      <c r="B23" s="150" t="s">
        <v>235</v>
      </c>
      <c r="C23" s="134">
        <v>43200</v>
      </c>
      <c r="D23" s="135">
        <v>0</v>
      </c>
      <c r="E23" s="134">
        <v>0</v>
      </c>
      <c r="F23" s="135">
        <v>0</v>
      </c>
      <c r="G23" s="124">
        <f>C23+F23</f>
        <v>43200</v>
      </c>
      <c r="H23" s="137" t="s">
        <v>148</v>
      </c>
      <c r="I23" s="121" t="s">
        <v>75</v>
      </c>
      <c r="J23" s="212"/>
      <c r="K23" s="339"/>
    </row>
    <row r="24" spans="1:11" ht="198" customHeight="1" x14ac:dyDescent="0.3">
      <c r="A24" s="100">
        <v>9</v>
      </c>
      <c r="B24" s="150" t="s">
        <v>45</v>
      </c>
      <c r="C24" s="134">
        <v>89000</v>
      </c>
      <c r="D24" s="135">
        <v>0</v>
      </c>
      <c r="E24" s="134">
        <v>0</v>
      </c>
      <c r="F24" s="135">
        <v>51000</v>
      </c>
      <c r="G24" s="124">
        <f>C24+F24</f>
        <v>140000</v>
      </c>
      <c r="H24" s="137" t="s">
        <v>243</v>
      </c>
      <c r="I24" s="121" t="s">
        <v>76</v>
      </c>
      <c r="J24" s="212"/>
      <c r="K24" s="350" t="s">
        <v>77</v>
      </c>
    </row>
    <row r="25" spans="1:11" s="18" customFormat="1" ht="159.6" customHeight="1" x14ac:dyDescent="0.3">
      <c r="A25" s="100">
        <v>10</v>
      </c>
      <c r="B25" s="150" t="s">
        <v>46</v>
      </c>
      <c r="C25" s="134">
        <v>32300</v>
      </c>
      <c r="D25" s="135">
        <v>0</v>
      </c>
      <c r="E25" s="134">
        <v>0</v>
      </c>
      <c r="F25" s="135">
        <v>63500</v>
      </c>
      <c r="G25" s="124">
        <f>C25+F25</f>
        <v>95800</v>
      </c>
      <c r="H25" s="137" t="s">
        <v>244</v>
      </c>
      <c r="I25" s="121" t="s">
        <v>245</v>
      </c>
      <c r="J25" s="212"/>
      <c r="K25" s="350" t="s">
        <v>246</v>
      </c>
    </row>
    <row r="26" spans="1:11" s="18" customFormat="1" ht="60" x14ac:dyDescent="0.3">
      <c r="A26" s="87">
        <v>11</v>
      </c>
      <c r="B26" s="136" t="s">
        <v>89</v>
      </c>
      <c r="C26" s="232">
        <v>0</v>
      </c>
      <c r="D26" s="240">
        <v>0</v>
      </c>
      <c r="E26" s="131">
        <v>0</v>
      </c>
      <c r="F26" s="133">
        <v>30000</v>
      </c>
      <c r="G26" s="134">
        <f>C26+F26</f>
        <v>30000</v>
      </c>
      <c r="H26" s="241" t="s">
        <v>267</v>
      </c>
      <c r="I26" s="136" t="s">
        <v>104</v>
      </c>
      <c r="J26" s="243"/>
      <c r="K26" s="244"/>
    </row>
    <row r="27" spans="1:11" s="18" customFormat="1" ht="59.4" customHeight="1" x14ac:dyDescent="0.3">
      <c r="A27" s="87">
        <v>12</v>
      </c>
      <c r="B27" s="168" t="s">
        <v>63</v>
      </c>
      <c r="C27" s="134">
        <v>12000</v>
      </c>
      <c r="D27" s="135">
        <v>0</v>
      </c>
      <c r="E27" s="134">
        <v>0</v>
      </c>
      <c r="F27" s="135">
        <v>0</v>
      </c>
      <c r="G27" s="124">
        <f t="shared" ref="G27:G28" si="1">C27+F27</f>
        <v>12000</v>
      </c>
      <c r="H27" s="149" t="s">
        <v>133</v>
      </c>
      <c r="I27" s="136" t="s">
        <v>64</v>
      </c>
      <c r="J27" s="176"/>
      <c r="K27" s="329"/>
    </row>
    <row r="28" spans="1:11" s="18" customFormat="1" ht="57" customHeight="1" x14ac:dyDescent="0.3">
      <c r="A28" s="87">
        <v>13</v>
      </c>
      <c r="B28" s="168" t="s">
        <v>134</v>
      </c>
      <c r="C28" s="134">
        <v>10000</v>
      </c>
      <c r="D28" s="135">
        <v>0</v>
      </c>
      <c r="E28" s="134">
        <v>0</v>
      </c>
      <c r="F28" s="135">
        <v>0</v>
      </c>
      <c r="G28" s="124">
        <f t="shared" si="1"/>
        <v>10000</v>
      </c>
      <c r="H28" s="149" t="s">
        <v>135</v>
      </c>
      <c r="I28" s="136" t="s">
        <v>65</v>
      </c>
      <c r="J28" s="176"/>
      <c r="K28" s="331"/>
    </row>
    <row r="29" spans="1:11" s="18" customFormat="1" ht="15" x14ac:dyDescent="0.3">
      <c r="A29" s="416" t="s">
        <v>31</v>
      </c>
      <c r="B29" s="422"/>
      <c r="C29" s="22">
        <f>SUM(C22:C28)</f>
        <v>245060</v>
      </c>
      <c r="D29" s="63">
        <f>SUM(D22:D28)</f>
        <v>0</v>
      </c>
      <c r="E29" s="25">
        <f>SUM(E22:E28)</f>
        <v>0</v>
      </c>
      <c r="F29" s="63">
        <f>SUM(F22:F28)</f>
        <v>182500</v>
      </c>
      <c r="G29" s="22">
        <f>SUM(G22:G28)</f>
        <v>427560</v>
      </c>
      <c r="H29" s="99"/>
      <c r="I29" s="26"/>
      <c r="J29" s="174"/>
      <c r="K29" s="27"/>
    </row>
    <row r="30" spans="1:11" s="18" customFormat="1" x14ac:dyDescent="0.3">
      <c r="A30" s="423" t="s">
        <v>32</v>
      </c>
      <c r="B30" s="424"/>
      <c r="C30" s="45"/>
      <c r="D30" s="45"/>
      <c r="E30" s="45"/>
      <c r="F30" s="45"/>
      <c r="G30" s="45"/>
      <c r="H30" s="46"/>
      <c r="I30" s="46"/>
      <c r="J30" s="47"/>
      <c r="K30" s="47"/>
    </row>
    <row r="31" spans="1:11" s="4" customFormat="1" x14ac:dyDescent="0.3">
      <c r="A31" s="425" t="s">
        <v>33</v>
      </c>
      <c r="B31" s="426"/>
      <c r="C31" s="77"/>
      <c r="D31" s="77"/>
      <c r="E31" s="77"/>
      <c r="F31" s="77"/>
      <c r="G31" s="49"/>
      <c r="H31" s="50"/>
      <c r="I31" s="50"/>
      <c r="J31" s="51"/>
      <c r="K31" s="51"/>
    </row>
    <row r="32" spans="1:11" s="4" customFormat="1" x14ac:dyDescent="0.3">
      <c r="A32" s="407" t="s">
        <v>42</v>
      </c>
      <c r="B32" s="408"/>
      <c r="C32" s="52"/>
      <c r="D32" s="52"/>
      <c r="E32" s="52"/>
      <c r="F32" s="52"/>
      <c r="G32" s="52"/>
      <c r="H32" s="53"/>
      <c r="I32" s="53"/>
      <c r="J32" s="54"/>
      <c r="K32" s="54"/>
    </row>
    <row r="33" spans="1:11" s="4" customFormat="1" ht="32.4" x14ac:dyDescent="0.3">
      <c r="A33" s="85" t="s">
        <v>43</v>
      </c>
      <c r="B33" s="84" t="s">
        <v>24</v>
      </c>
      <c r="C33" s="33" t="s">
        <v>35</v>
      </c>
      <c r="D33" s="30" t="s">
        <v>36</v>
      </c>
      <c r="E33" s="31" t="s">
        <v>37</v>
      </c>
      <c r="F33" s="64" t="s">
        <v>38</v>
      </c>
      <c r="G33" s="33" t="s">
        <v>29</v>
      </c>
      <c r="H33" s="145" t="s">
        <v>30</v>
      </c>
      <c r="I33" s="93" t="s">
        <v>19</v>
      </c>
      <c r="J33" s="171" t="s">
        <v>20</v>
      </c>
      <c r="K33" s="32" t="s">
        <v>20</v>
      </c>
    </row>
    <row r="34" spans="1:11" s="4" customFormat="1" ht="296.39999999999998" customHeight="1" x14ac:dyDescent="0.3">
      <c r="A34" s="108">
        <v>14</v>
      </c>
      <c r="B34" s="150" t="s">
        <v>80</v>
      </c>
      <c r="C34" s="134">
        <v>46900</v>
      </c>
      <c r="D34" s="135">
        <v>15200</v>
      </c>
      <c r="E34" s="124">
        <v>0</v>
      </c>
      <c r="F34" s="128">
        <v>54000</v>
      </c>
      <c r="G34" s="124">
        <f>C34+F34</f>
        <v>100900</v>
      </c>
      <c r="H34" s="137" t="s">
        <v>149</v>
      </c>
      <c r="I34" s="121" t="s">
        <v>247</v>
      </c>
      <c r="J34" s="101" t="s">
        <v>79</v>
      </c>
      <c r="K34" s="346"/>
    </row>
    <row r="35" spans="1:11" s="4" customFormat="1" ht="54" customHeight="1" x14ac:dyDescent="0.3">
      <c r="A35" s="108">
        <v>15</v>
      </c>
      <c r="B35" s="150" t="s">
        <v>218</v>
      </c>
      <c r="C35" s="217">
        <v>5000</v>
      </c>
      <c r="D35" s="218">
        <v>0</v>
      </c>
      <c r="E35" s="122">
        <v>0</v>
      </c>
      <c r="F35" s="123">
        <v>5000</v>
      </c>
      <c r="G35" s="122">
        <f>C35+F35</f>
        <v>10000</v>
      </c>
      <c r="H35" s="146" t="s">
        <v>219</v>
      </c>
      <c r="I35" s="127" t="s">
        <v>220</v>
      </c>
      <c r="J35" s="216"/>
      <c r="K35" s="346"/>
    </row>
    <row r="36" spans="1:11" s="4" customFormat="1" ht="15" x14ac:dyDescent="0.3">
      <c r="A36" s="416" t="s">
        <v>31</v>
      </c>
      <c r="B36" s="431"/>
      <c r="C36" s="22">
        <f>SUM(C34:C35)</f>
        <v>51900</v>
      </c>
      <c r="D36" s="63">
        <f>SUM(D34:D35)</f>
        <v>15200</v>
      </c>
      <c r="E36" s="22">
        <f>SUM(E34:E35)</f>
        <v>0</v>
      </c>
      <c r="F36" s="24">
        <f>SUM(F34:F35)</f>
        <v>59000</v>
      </c>
      <c r="G36" s="22">
        <f>SUM(G34:G35)</f>
        <v>110900</v>
      </c>
      <c r="H36" s="211"/>
      <c r="I36" s="26"/>
      <c r="J36" s="115"/>
      <c r="K36" s="174"/>
    </row>
    <row r="37" spans="1:11" s="4" customFormat="1" x14ac:dyDescent="0.3">
      <c r="A37" s="423" t="s">
        <v>32</v>
      </c>
      <c r="B37" s="424"/>
      <c r="C37" s="45"/>
      <c r="D37" s="45"/>
      <c r="E37" s="45"/>
      <c r="F37" s="45"/>
      <c r="G37" s="45"/>
      <c r="H37" s="46"/>
      <c r="I37" s="46"/>
      <c r="J37" s="47"/>
      <c r="K37" s="47"/>
    </row>
    <row r="38" spans="1:11" s="4" customFormat="1" ht="22.5" customHeight="1" x14ac:dyDescent="0.3">
      <c r="A38" s="412" t="s">
        <v>39</v>
      </c>
      <c r="B38" s="432"/>
      <c r="C38" s="48">
        <f>C59+C45</f>
        <v>329000</v>
      </c>
      <c r="D38" s="48">
        <f>D59+D45</f>
        <v>0</v>
      </c>
      <c r="E38" s="48">
        <f>E59+E45</f>
        <v>0</v>
      </c>
      <c r="F38" s="48">
        <f>F59+F45</f>
        <v>458000</v>
      </c>
      <c r="G38" s="37"/>
      <c r="H38" s="203"/>
      <c r="I38" s="203"/>
      <c r="J38" s="204"/>
      <c r="K38" s="204"/>
    </row>
    <row r="39" spans="1:11" x14ac:dyDescent="0.3">
      <c r="A39" s="407" t="s">
        <v>41</v>
      </c>
      <c r="B39" s="408"/>
      <c r="C39" s="52"/>
      <c r="D39" s="52"/>
      <c r="E39" s="52"/>
      <c r="F39" s="52"/>
      <c r="G39" s="52"/>
      <c r="H39" s="53"/>
      <c r="I39" s="53"/>
      <c r="J39" s="54"/>
      <c r="K39" s="54"/>
    </row>
    <row r="40" spans="1:11" ht="32.4" x14ac:dyDescent="0.3">
      <c r="A40" s="85" t="s">
        <v>43</v>
      </c>
      <c r="B40" s="84" t="s">
        <v>24</v>
      </c>
      <c r="C40" s="33" t="s">
        <v>35</v>
      </c>
      <c r="D40" s="30" t="s">
        <v>36</v>
      </c>
      <c r="E40" s="31" t="s">
        <v>37</v>
      </c>
      <c r="F40" s="64" t="s">
        <v>38</v>
      </c>
      <c r="G40" s="33" t="s">
        <v>29</v>
      </c>
      <c r="H40" s="145" t="s">
        <v>30</v>
      </c>
      <c r="I40" s="93" t="s">
        <v>19</v>
      </c>
      <c r="J40" s="171" t="s">
        <v>20</v>
      </c>
      <c r="K40" s="32" t="s">
        <v>20</v>
      </c>
    </row>
    <row r="41" spans="1:11" ht="72" customHeight="1" x14ac:dyDescent="0.3">
      <c r="A41" s="87">
        <v>16</v>
      </c>
      <c r="B41" s="137" t="s">
        <v>69</v>
      </c>
      <c r="C41" s="134">
        <v>20000</v>
      </c>
      <c r="D41" s="135">
        <v>0</v>
      </c>
      <c r="E41" s="134">
        <v>0</v>
      </c>
      <c r="F41" s="135">
        <v>40000</v>
      </c>
      <c r="G41" s="133">
        <f>C41+F41</f>
        <v>60000</v>
      </c>
      <c r="H41" s="237" t="s">
        <v>240</v>
      </c>
      <c r="I41" s="121" t="s">
        <v>241</v>
      </c>
      <c r="J41" s="243"/>
      <c r="K41" s="340"/>
    </row>
    <row r="42" spans="1:11" ht="150" x14ac:dyDescent="0.3">
      <c r="A42" s="87">
        <v>17</v>
      </c>
      <c r="B42" s="137" t="s">
        <v>70</v>
      </c>
      <c r="C42" s="134">
        <v>40000</v>
      </c>
      <c r="D42" s="135">
        <v>0</v>
      </c>
      <c r="E42" s="134">
        <v>0</v>
      </c>
      <c r="F42" s="135">
        <v>0</v>
      </c>
      <c r="G42" s="133">
        <f>C42+F42</f>
        <v>40000</v>
      </c>
      <c r="H42" s="237" t="s">
        <v>242</v>
      </c>
      <c r="I42" s="121" t="s">
        <v>113</v>
      </c>
      <c r="J42" s="245"/>
      <c r="K42" s="341"/>
    </row>
    <row r="43" spans="1:11" ht="91.2" customHeight="1" x14ac:dyDescent="0.3">
      <c r="A43" s="104">
        <v>18</v>
      </c>
      <c r="B43" s="138" t="s">
        <v>52</v>
      </c>
      <c r="C43" s="247">
        <v>70000</v>
      </c>
      <c r="D43" s="248">
        <v>0</v>
      </c>
      <c r="E43" s="239">
        <v>0</v>
      </c>
      <c r="F43" s="249">
        <v>0</v>
      </c>
      <c r="G43" s="232">
        <f>C43+F43</f>
        <v>70000</v>
      </c>
      <c r="H43" s="241" t="s">
        <v>268</v>
      </c>
      <c r="I43" s="242" t="s">
        <v>269</v>
      </c>
      <c r="J43" s="250"/>
      <c r="K43" s="109"/>
    </row>
    <row r="44" spans="1:11" ht="52.8" customHeight="1" x14ac:dyDescent="0.3">
      <c r="A44" s="100">
        <v>19</v>
      </c>
      <c r="B44" s="150" t="s">
        <v>57</v>
      </c>
      <c r="C44" s="217">
        <v>0</v>
      </c>
      <c r="D44" s="218">
        <v>0</v>
      </c>
      <c r="E44" s="122">
        <v>0</v>
      </c>
      <c r="F44" s="123">
        <v>18000</v>
      </c>
      <c r="G44" s="122">
        <v>18000</v>
      </c>
      <c r="H44" s="146" t="s">
        <v>221</v>
      </c>
      <c r="I44" s="127" t="s">
        <v>56</v>
      </c>
      <c r="J44" s="181"/>
      <c r="K44" s="347"/>
    </row>
    <row r="45" spans="1:11" ht="19.5" customHeight="1" x14ac:dyDescent="0.3">
      <c r="A45" s="416" t="s">
        <v>31</v>
      </c>
      <c r="B45" s="422"/>
      <c r="C45" s="22">
        <f>SUM(C41:C44)</f>
        <v>130000</v>
      </c>
      <c r="D45" s="25">
        <f>SUM(D41:D44)</f>
        <v>0</v>
      </c>
      <c r="E45" s="25">
        <f>SUM(E41:E44)</f>
        <v>0</v>
      </c>
      <c r="F45" s="63">
        <f>SUM(F41:F44)</f>
        <v>58000</v>
      </c>
      <c r="G45" s="22">
        <f>SUM(G41:G44)</f>
        <v>188000</v>
      </c>
      <c r="H45" s="99"/>
      <c r="I45" s="26"/>
      <c r="J45" s="174"/>
      <c r="K45" s="27"/>
    </row>
    <row r="46" spans="1:11" ht="19.5" customHeight="1" x14ac:dyDescent="0.3">
      <c r="A46" s="423" t="s">
        <v>32</v>
      </c>
      <c r="B46" s="424"/>
      <c r="C46" s="56"/>
      <c r="D46" s="56"/>
      <c r="E46" s="56"/>
      <c r="F46" s="56"/>
      <c r="G46" s="56"/>
      <c r="H46" s="57"/>
      <c r="I46" s="57"/>
      <c r="J46" s="58"/>
      <c r="K46" s="58"/>
    </row>
    <row r="47" spans="1:11" ht="19.5" customHeight="1" x14ac:dyDescent="0.3">
      <c r="A47" s="425" t="s">
        <v>39</v>
      </c>
      <c r="B47" s="426"/>
      <c r="C47" s="59"/>
      <c r="D47" s="59"/>
      <c r="E47" s="59"/>
      <c r="F47" s="59"/>
      <c r="G47" s="59"/>
      <c r="H47" s="60"/>
      <c r="I47" s="60"/>
      <c r="J47" s="61"/>
      <c r="K47" s="61"/>
    </row>
    <row r="48" spans="1:11" x14ac:dyDescent="0.3">
      <c r="A48" s="407" t="s">
        <v>40</v>
      </c>
      <c r="B48" s="408"/>
      <c r="C48" s="52"/>
      <c r="D48" s="52"/>
      <c r="E48" s="52"/>
      <c r="F48" s="52"/>
      <c r="G48" s="52"/>
      <c r="H48" s="53"/>
      <c r="I48" s="53"/>
      <c r="J48" s="54"/>
      <c r="K48" s="54"/>
    </row>
    <row r="49" spans="1:11" ht="32.4" x14ac:dyDescent="0.3">
      <c r="A49" s="85" t="s">
        <v>43</v>
      </c>
      <c r="B49" s="84" t="s">
        <v>24</v>
      </c>
      <c r="C49" s="33" t="s">
        <v>35</v>
      </c>
      <c r="D49" s="30" t="s">
        <v>36</v>
      </c>
      <c r="E49" s="31" t="s">
        <v>37</v>
      </c>
      <c r="F49" s="64" t="s">
        <v>38</v>
      </c>
      <c r="G49" s="33" t="s">
        <v>29</v>
      </c>
      <c r="H49" s="145" t="s">
        <v>30</v>
      </c>
      <c r="I49" s="93" t="s">
        <v>19</v>
      </c>
      <c r="J49" s="171" t="s">
        <v>20</v>
      </c>
      <c r="K49" s="32" t="s">
        <v>20</v>
      </c>
    </row>
    <row r="50" spans="1:11" s="18" customFormat="1" ht="110.4" customHeight="1" x14ac:dyDescent="0.3">
      <c r="A50" s="87">
        <v>20</v>
      </c>
      <c r="B50" s="277" t="s">
        <v>168</v>
      </c>
      <c r="C50" s="259">
        <v>25000</v>
      </c>
      <c r="D50" s="317">
        <v>0</v>
      </c>
      <c r="E50" s="318">
        <v>0</v>
      </c>
      <c r="F50" s="259">
        <v>75000</v>
      </c>
      <c r="G50" s="266">
        <f t="shared" ref="G50:G51" si="2">SUM(C50:F50)</f>
        <v>100000</v>
      </c>
      <c r="H50" s="308" t="s">
        <v>169</v>
      </c>
      <c r="I50" s="278" t="s">
        <v>170</v>
      </c>
      <c r="J50" s="272"/>
      <c r="K50" s="331"/>
    </row>
    <row r="51" spans="1:11" s="18" customFormat="1" ht="156.6" customHeight="1" x14ac:dyDescent="0.3">
      <c r="A51" s="87">
        <v>21</v>
      </c>
      <c r="B51" s="277" t="s">
        <v>171</v>
      </c>
      <c r="C51" s="259">
        <v>26000</v>
      </c>
      <c r="D51" s="317">
        <v>0</v>
      </c>
      <c r="E51" s="318">
        <v>0</v>
      </c>
      <c r="F51" s="259">
        <v>18000</v>
      </c>
      <c r="G51" s="266">
        <f t="shared" si="2"/>
        <v>44000</v>
      </c>
      <c r="H51" s="308" t="s">
        <v>172</v>
      </c>
      <c r="I51" s="278" t="s">
        <v>173</v>
      </c>
      <c r="J51" s="272"/>
      <c r="K51" s="331"/>
    </row>
    <row r="52" spans="1:11" s="18" customFormat="1" ht="201" customHeight="1" x14ac:dyDescent="0.3">
      <c r="A52" s="87">
        <v>22</v>
      </c>
      <c r="B52" s="277" t="s">
        <v>174</v>
      </c>
      <c r="C52" s="259">
        <v>26000</v>
      </c>
      <c r="D52" s="317">
        <v>0</v>
      </c>
      <c r="E52" s="318">
        <v>0</v>
      </c>
      <c r="F52" s="259">
        <v>58000</v>
      </c>
      <c r="G52" s="266">
        <f>SUM(C52:F52)</f>
        <v>84000</v>
      </c>
      <c r="H52" s="308" t="s">
        <v>175</v>
      </c>
      <c r="I52" s="279" t="s">
        <v>176</v>
      </c>
      <c r="J52" s="271"/>
      <c r="K52" s="340"/>
    </row>
    <row r="53" spans="1:11" s="18" customFormat="1" ht="69" customHeight="1" x14ac:dyDescent="0.3">
      <c r="A53" s="87">
        <v>23</v>
      </c>
      <c r="B53" s="277" t="s">
        <v>177</v>
      </c>
      <c r="C53" s="266">
        <v>0</v>
      </c>
      <c r="D53" s="317">
        <v>0</v>
      </c>
      <c r="E53" s="318">
        <v>0</v>
      </c>
      <c r="F53" s="259">
        <v>30000</v>
      </c>
      <c r="G53" s="266">
        <f t="shared" ref="G53" si="3">SUM(C53:F53)</f>
        <v>30000</v>
      </c>
      <c r="H53" s="308" t="s">
        <v>178</v>
      </c>
      <c r="I53" s="278" t="s">
        <v>179</v>
      </c>
      <c r="J53" s="243"/>
      <c r="K53" s="340"/>
    </row>
    <row r="54" spans="1:11" s="18" customFormat="1" ht="183" customHeight="1" x14ac:dyDescent="0.3">
      <c r="A54" s="87">
        <v>24</v>
      </c>
      <c r="B54" s="277" t="s">
        <v>180</v>
      </c>
      <c r="C54" s="266">
        <v>47000</v>
      </c>
      <c r="D54" s="309">
        <v>0</v>
      </c>
      <c r="E54" s="310">
        <v>0</v>
      </c>
      <c r="F54" s="283">
        <v>43000</v>
      </c>
      <c r="G54" s="266">
        <v>90000</v>
      </c>
      <c r="H54" s="308" t="s">
        <v>181</v>
      </c>
      <c r="I54" s="278" t="s">
        <v>290</v>
      </c>
      <c r="J54" s="243"/>
      <c r="K54" s="340"/>
    </row>
    <row r="55" spans="1:11" s="18" customFormat="1" ht="166.2" customHeight="1" x14ac:dyDescent="0.3">
      <c r="A55" s="87">
        <v>25</v>
      </c>
      <c r="B55" s="277" t="s">
        <v>182</v>
      </c>
      <c r="C55" s="259">
        <v>30000</v>
      </c>
      <c r="D55" s="317">
        <v>0</v>
      </c>
      <c r="E55" s="318">
        <v>0</v>
      </c>
      <c r="F55" s="259">
        <v>70000</v>
      </c>
      <c r="G55" s="266">
        <f>SUM(C55:F55)</f>
        <v>100000</v>
      </c>
      <c r="H55" s="284" t="s">
        <v>183</v>
      </c>
      <c r="I55" s="278" t="s">
        <v>184</v>
      </c>
      <c r="J55" s="271"/>
      <c r="K55" s="340"/>
    </row>
    <row r="56" spans="1:11" s="18" customFormat="1" ht="139.19999999999999" customHeight="1" x14ac:dyDescent="0.3">
      <c r="A56" s="87">
        <v>26</v>
      </c>
      <c r="B56" s="277" t="s">
        <v>185</v>
      </c>
      <c r="C56" s="259">
        <v>30000</v>
      </c>
      <c r="D56" s="317">
        <v>0</v>
      </c>
      <c r="E56" s="318">
        <v>0</v>
      </c>
      <c r="F56" s="259">
        <v>74000</v>
      </c>
      <c r="G56" s="266">
        <f t="shared" ref="G56:G57" si="4">SUM(C56:F56)</f>
        <v>104000</v>
      </c>
      <c r="H56" s="284" t="s">
        <v>291</v>
      </c>
      <c r="I56" s="278" t="s">
        <v>186</v>
      </c>
      <c r="J56" s="272"/>
      <c r="K56" s="331"/>
    </row>
    <row r="57" spans="1:11" s="18" customFormat="1" ht="144" customHeight="1" x14ac:dyDescent="0.3">
      <c r="A57" s="87">
        <v>27</v>
      </c>
      <c r="B57" s="277" t="s">
        <v>187</v>
      </c>
      <c r="C57" s="259">
        <v>15000</v>
      </c>
      <c r="D57" s="317">
        <v>0</v>
      </c>
      <c r="E57" s="318">
        <v>0</v>
      </c>
      <c r="F57" s="259">
        <v>15000</v>
      </c>
      <c r="G57" s="266">
        <f t="shared" si="4"/>
        <v>30000</v>
      </c>
      <c r="H57" s="284" t="s">
        <v>188</v>
      </c>
      <c r="I57" s="280" t="s">
        <v>189</v>
      </c>
      <c r="J57" s="272"/>
      <c r="K57" s="331"/>
    </row>
    <row r="58" spans="1:11" s="18" customFormat="1" ht="42.6" customHeight="1" x14ac:dyDescent="0.3">
      <c r="A58" s="87">
        <v>28</v>
      </c>
      <c r="B58" s="136" t="s">
        <v>270</v>
      </c>
      <c r="C58" s="232">
        <v>0</v>
      </c>
      <c r="D58" s="240">
        <v>0</v>
      </c>
      <c r="E58" s="131">
        <v>0</v>
      </c>
      <c r="F58" s="132">
        <v>17000</v>
      </c>
      <c r="G58" s="232">
        <f t="shared" ref="G58" si="5">SUM(C58:F58)</f>
        <v>17000</v>
      </c>
      <c r="H58" s="238" t="s">
        <v>222</v>
      </c>
      <c r="I58" s="130" t="s">
        <v>144</v>
      </c>
      <c r="J58" s="176"/>
      <c r="K58" s="331"/>
    </row>
    <row r="59" spans="1:11" s="4" customFormat="1" ht="18.75" customHeight="1" x14ac:dyDescent="0.3">
      <c r="A59" s="416" t="s">
        <v>31</v>
      </c>
      <c r="B59" s="422"/>
      <c r="C59" s="22">
        <f>SUM(C50:C58)</f>
        <v>199000</v>
      </c>
      <c r="D59" s="23">
        <f>SUM(D50:D58)</f>
        <v>0</v>
      </c>
      <c r="E59" s="25">
        <f>SUM(E50:E58)</f>
        <v>0</v>
      </c>
      <c r="F59" s="63">
        <f>SUM(F50:F58)</f>
        <v>400000</v>
      </c>
      <c r="G59" s="22">
        <f>SUM(G50:G58)</f>
        <v>599000</v>
      </c>
      <c r="H59" s="99"/>
      <c r="I59" s="26"/>
      <c r="J59" s="174"/>
      <c r="K59" s="27"/>
    </row>
    <row r="60" spans="1:11" x14ac:dyDescent="0.3">
      <c r="A60" s="423" t="s">
        <v>32</v>
      </c>
      <c r="B60" s="424"/>
      <c r="C60" s="45"/>
      <c r="D60" s="45"/>
      <c r="E60" s="45"/>
      <c r="F60" s="45"/>
      <c r="G60" s="45"/>
      <c r="H60" s="46"/>
      <c r="I60" s="46"/>
      <c r="J60" s="47"/>
      <c r="K60" s="47"/>
    </row>
    <row r="61" spans="1:11" x14ac:dyDescent="0.3">
      <c r="A61" s="412" t="s">
        <v>0</v>
      </c>
      <c r="B61" s="432"/>
      <c r="C61" s="79">
        <f>C66+C77+C90</f>
        <v>807500</v>
      </c>
      <c r="D61" s="48">
        <f>D66+D77+D90</f>
        <v>53000</v>
      </c>
      <c r="E61" s="48">
        <f>E66+E77+E90</f>
        <v>3500</v>
      </c>
      <c r="F61" s="79">
        <f>F66+F77+F90</f>
        <v>857400</v>
      </c>
      <c r="G61" s="37"/>
      <c r="H61" s="205"/>
      <c r="I61" s="203"/>
      <c r="J61" s="204"/>
      <c r="K61" s="204"/>
    </row>
    <row r="62" spans="1:11" x14ac:dyDescent="0.3">
      <c r="A62" s="407" t="s">
        <v>1</v>
      </c>
      <c r="B62" s="408"/>
      <c r="C62" s="52"/>
      <c r="D62" s="52"/>
      <c r="E62" s="52"/>
      <c r="F62" s="52"/>
      <c r="G62" s="52"/>
      <c r="H62" s="53"/>
      <c r="I62" s="53"/>
      <c r="J62" s="54"/>
      <c r="K62" s="54"/>
    </row>
    <row r="63" spans="1:11" ht="32.4" x14ac:dyDescent="0.3">
      <c r="A63" s="85" t="s">
        <v>43</v>
      </c>
      <c r="B63" s="84" t="s">
        <v>24</v>
      </c>
      <c r="C63" s="33" t="s">
        <v>35</v>
      </c>
      <c r="D63" s="30" t="s">
        <v>36</v>
      </c>
      <c r="E63" s="29" t="s">
        <v>37</v>
      </c>
      <c r="F63" s="72" t="s">
        <v>38</v>
      </c>
      <c r="G63" s="33" t="s">
        <v>29</v>
      </c>
      <c r="H63" s="145" t="s">
        <v>30</v>
      </c>
      <c r="I63" s="93" t="s">
        <v>19</v>
      </c>
      <c r="J63" s="171" t="s">
        <v>20</v>
      </c>
      <c r="K63" s="32" t="s">
        <v>20</v>
      </c>
    </row>
    <row r="64" spans="1:11" s="18" customFormat="1" ht="116.4" customHeight="1" x14ac:dyDescent="0.3">
      <c r="A64" s="87">
        <v>29</v>
      </c>
      <c r="B64" s="277" t="s">
        <v>190</v>
      </c>
      <c r="C64" s="259">
        <v>46000</v>
      </c>
      <c r="D64" s="317">
        <v>0</v>
      </c>
      <c r="E64" s="318">
        <v>0</v>
      </c>
      <c r="F64" s="259">
        <v>68000</v>
      </c>
      <c r="G64" s="266">
        <f>SUM(C64:F64)</f>
        <v>114000</v>
      </c>
      <c r="H64" s="284" t="s">
        <v>191</v>
      </c>
      <c r="I64" s="278" t="s">
        <v>192</v>
      </c>
      <c r="J64" s="272"/>
      <c r="K64" s="331"/>
    </row>
    <row r="65" spans="1:11" s="18" customFormat="1" ht="57.6" customHeight="1" x14ac:dyDescent="0.3">
      <c r="A65" s="108">
        <v>30</v>
      </c>
      <c r="B65" s="150" t="s">
        <v>136</v>
      </c>
      <c r="C65" s="124">
        <v>0</v>
      </c>
      <c r="D65" s="134">
        <v>0</v>
      </c>
      <c r="E65" s="124">
        <v>0</v>
      </c>
      <c r="F65" s="134">
        <v>7000</v>
      </c>
      <c r="G65" s="124">
        <f>C65+F65</f>
        <v>7000</v>
      </c>
      <c r="H65" s="137" t="s">
        <v>137</v>
      </c>
      <c r="I65" s="121" t="s">
        <v>66</v>
      </c>
      <c r="J65" s="177"/>
      <c r="K65" s="332"/>
    </row>
    <row r="66" spans="1:11" s="4" customFormat="1" ht="15" x14ac:dyDescent="0.3">
      <c r="A66" s="416" t="s">
        <v>31</v>
      </c>
      <c r="B66" s="422"/>
      <c r="C66" s="112">
        <f>SUM(C64:C65)</f>
        <v>46000</v>
      </c>
      <c r="D66" s="116">
        <f>SUM(D64:D65)</f>
        <v>0</v>
      </c>
      <c r="E66" s="117">
        <f>SUM(E64:E65)</f>
        <v>0</v>
      </c>
      <c r="F66" s="113">
        <f>SUM(F64:F65)</f>
        <v>75000</v>
      </c>
      <c r="G66" s="112">
        <f>SUM(G64:G65)</f>
        <v>121000</v>
      </c>
      <c r="H66" s="119"/>
      <c r="I66" s="118"/>
      <c r="J66" s="174"/>
      <c r="K66" s="27"/>
    </row>
    <row r="67" spans="1:11" x14ac:dyDescent="0.3">
      <c r="A67" s="423" t="s">
        <v>32</v>
      </c>
      <c r="B67" s="424"/>
      <c r="C67" s="65"/>
      <c r="D67" s="65"/>
      <c r="E67" s="65"/>
      <c r="F67" s="65"/>
      <c r="G67" s="65"/>
      <c r="H67" s="66"/>
      <c r="I67" s="66"/>
      <c r="J67" s="67"/>
      <c r="K67" s="67"/>
    </row>
    <row r="68" spans="1:11" ht="18.75" customHeight="1" x14ac:dyDescent="0.3">
      <c r="A68" s="425" t="s">
        <v>0</v>
      </c>
      <c r="B68" s="426"/>
      <c r="C68" s="71"/>
      <c r="D68" s="71"/>
      <c r="E68" s="71"/>
      <c r="F68" s="71"/>
      <c r="G68" s="49"/>
      <c r="H68" s="50"/>
      <c r="I68" s="50"/>
      <c r="J68" s="51"/>
      <c r="K68" s="51"/>
    </row>
    <row r="69" spans="1:11" x14ac:dyDescent="0.3">
      <c r="A69" s="407" t="s">
        <v>2</v>
      </c>
      <c r="B69" s="408"/>
      <c r="C69" s="68"/>
      <c r="D69" s="68"/>
      <c r="E69" s="68"/>
      <c r="F69" s="68"/>
      <c r="G69" s="68"/>
      <c r="H69" s="69"/>
      <c r="I69" s="69"/>
      <c r="J69" s="70"/>
      <c r="K69" s="70"/>
    </row>
    <row r="70" spans="1:11" ht="32.4" x14ac:dyDescent="0.3">
      <c r="A70" s="85" t="s">
        <v>43</v>
      </c>
      <c r="B70" s="84" t="s">
        <v>24</v>
      </c>
      <c r="C70" s="33" t="s">
        <v>35</v>
      </c>
      <c r="D70" s="30" t="s">
        <v>36</v>
      </c>
      <c r="E70" s="31" t="s">
        <v>37</v>
      </c>
      <c r="F70" s="64" t="s">
        <v>38</v>
      </c>
      <c r="G70" s="33" t="s">
        <v>29</v>
      </c>
      <c r="H70" s="145" t="s">
        <v>30</v>
      </c>
      <c r="I70" s="93" t="s">
        <v>19</v>
      </c>
      <c r="J70" s="171" t="s">
        <v>20</v>
      </c>
      <c r="K70" s="32" t="s">
        <v>20</v>
      </c>
    </row>
    <row r="71" spans="1:11" s="18" customFormat="1" ht="109.8" customHeight="1" x14ac:dyDescent="0.3">
      <c r="A71" s="108">
        <v>31</v>
      </c>
      <c r="B71" s="169" t="s">
        <v>47</v>
      </c>
      <c r="C71" s="134">
        <v>110000</v>
      </c>
      <c r="D71" s="135">
        <v>0</v>
      </c>
      <c r="E71" s="124">
        <v>0</v>
      </c>
      <c r="F71" s="128">
        <v>0</v>
      </c>
      <c r="G71" s="124">
        <f t="shared" ref="G71:G76" si="6">C71+F71</f>
        <v>110000</v>
      </c>
      <c r="H71" s="137" t="s">
        <v>150</v>
      </c>
      <c r="I71" s="121" t="s">
        <v>151</v>
      </c>
      <c r="J71" s="176"/>
      <c r="K71" s="331"/>
    </row>
    <row r="72" spans="1:11" s="18" customFormat="1" ht="70.2" customHeight="1" x14ac:dyDescent="0.3">
      <c r="A72" s="108">
        <v>32</v>
      </c>
      <c r="B72" s="169" t="s">
        <v>48</v>
      </c>
      <c r="C72" s="217">
        <v>3500</v>
      </c>
      <c r="D72" s="218">
        <v>0</v>
      </c>
      <c r="E72" s="122">
        <v>3500</v>
      </c>
      <c r="F72" s="123">
        <v>0</v>
      </c>
      <c r="G72" s="122">
        <f t="shared" si="6"/>
        <v>3500</v>
      </c>
      <c r="H72" s="146" t="s">
        <v>152</v>
      </c>
      <c r="I72" s="127" t="s">
        <v>153</v>
      </c>
      <c r="J72" s="176"/>
      <c r="K72" s="331"/>
    </row>
    <row r="73" spans="1:11" s="18" customFormat="1" ht="101.4" customHeight="1" x14ac:dyDescent="0.3">
      <c r="A73" s="108">
        <v>33</v>
      </c>
      <c r="B73" s="169" t="s">
        <v>49</v>
      </c>
      <c r="C73" s="134">
        <v>0</v>
      </c>
      <c r="D73" s="135">
        <v>0</v>
      </c>
      <c r="E73" s="124">
        <v>0</v>
      </c>
      <c r="F73" s="259">
        <v>8000</v>
      </c>
      <c r="G73" s="156">
        <v>8000</v>
      </c>
      <c r="H73" s="265" t="s">
        <v>248</v>
      </c>
      <c r="I73" s="157" t="s">
        <v>292</v>
      </c>
      <c r="J73" s="176"/>
      <c r="K73" s="331"/>
    </row>
    <row r="74" spans="1:11" s="18" customFormat="1" ht="294" customHeight="1" x14ac:dyDescent="0.3">
      <c r="A74" s="108">
        <v>34</v>
      </c>
      <c r="B74" s="157" t="s">
        <v>249</v>
      </c>
      <c r="C74" s="134">
        <v>0</v>
      </c>
      <c r="D74" s="135">
        <v>0</v>
      </c>
      <c r="E74" s="124">
        <v>0</v>
      </c>
      <c r="F74" s="259">
        <v>125400</v>
      </c>
      <c r="G74" s="156">
        <f>C74+F74</f>
        <v>125400</v>
      </c>
      <c r="H74" s="265" t="s">
        <v>282</v>
      </c>
      <c r="I74" s="157" t="s">
        <v>250</v>
      </c>
      <c r="J74" s="304"/>
      <c r="K74" s="329"/>
    </row>
    <row r="75" spans="1:11" s="18" customFormat="1" ht="91.2" customHeight="1" x14ac:dyDescent="0.3">
      <c r="A75" s="108">
        <v>35</v>
      </c>
      <c r="B75" s="277" t="s">
        <v>256</v>
      </c>
      <c r="C75" s="259">
        <v>10000</v>
      </c>
      <c r="D75" s="319">
        <v>0</v>
      </c>
      <c r="E75" s="320">
        <v>0</v>
      </c>
      <c r="F75" s="259">
        <v>30000</v>
      </c>
      <c r="G75" s="266">
        <f t="shared" si="6"/>
        <v>40000</v>
      </c>
      <c r="H75" s="307" t="s">
        <v>195</v>
      </c>
      <c r="I75" s="278" t="s">
        <v>196</v>
      </c>
      <c r="J75" s="272"/>
      <c r="K75" s="329"/>
    </row>
    <row r="76" spans="1:11" s="18" customFormat="1" ht="92.4" customHeight="1" x14ac:dyDescent="0.3">
      <c r="A76" s="87">
        <v>36</v>
      </c>
      <c r="B76" s="282" t="s">
        <v>193</v>
      </c>
      <c r="C76" s="266">
        <v>20000</v>
      </c>
      <c r="D76" s="309">
        <v>0</v>
      </c>
      <c r="E76" s="310">
        <v>0</v>
      </c>
      <c r="F76" s="259">
        <v>41000</v>
      </c>
      <c r="G76" s="266">
        <f t="shared" si="6"/>
        <v>61000</v>
      </c>
      <c r="H76" s="307" t="s">
        <v>197</v>
      </c>
      <c r="I76" s="281" t="s">
        <v>194</v>
      </c>
      <c r="J76" s="273"/>
      <c r="K76" s="342"/>
    </row>
    <row r="77" spans="1:11" s="4" customFormat="1" ht="15" x14ac:dyDescent="0.3">
      <c r="A77" s="416" t="s">
        <v>31</v>
      </c>
      <c r="B77" s="431"/>
      <c r="C77" s="112">
        <f>SUM(C71:C76)</f>
        <v>143500</v>
      </c>
      <c r="D77" s="116">
        <f>SUM(D71:D76)</f>
        <v>0</v>
      </c>
      <c r="E77" s="117">
        <f>SUM(E71:E76)</f>
        <v>3500</v>
      </c>
      <c r="F77" s="63">
        <f>SUM(F71:F76)</f>
        <v>204400</v>
      </c>
      <c r="G77" s="112">
        <f>SUM(G71:G76)</f>
        <v>347900</v>
      </c>
      <c r="H77" s="119"/>
      <c r="I77" s="118"/>
      <c r="J77" s="174"/>
      <c r="K77" s="27"/>
    </row>
    <row r="78" spans="1:11" x14ac:dyDescent="0.3">
      <c r="A78" s="423" t="s">
        <v>32</v>
      </c>
      <c r="B78" s="424"/>
      <c r="C78" s="45"/>
      <c r="D78" s="45"/>
      <c r="E78" s="45"/>
      <c r="F78" s="45"/>
      <c r="G78" s="45"/>
      <c r="H78" s="46"/>
      <c r="I78" s="46"/>
      <c r="J78" s="47"/>
      <c r="K78" s="47"/>
    </row>
    <row r="79" spans="1:11" x14ac:dyDescent="0.3">
      <c r="A79" s="433" t="s">
        <v>0</v>
      </c>
      <c r="B79" s="434"/>
      <c r="C79" s="49"/>
      <c r="D79" s="49"/>
      <c r="E79" s="49"/>
      <c r="F79" s="49"/>
      <c r="G79" s="49"/>
      <c r="H79" s="50"/>
      <c r="I79" s="50"/>
      <c r="J79" s="51"/>
      <c r="K79" s="51"/>
    </row>
    <row r="80" spans="1:11" x14ac:dyDescent="0.3">
      <c r="A80" s="407" t="s">
        <v>3</v>
      </c>
      <c r="B80" s="408"/>
      <c r="C80" s="52"/>
      <c r="D80" s="52"/>
      <c r="E80" s="52"/>
      <c r="F80" s="52"/>
      <c r="G80" s="52"/>
      <c r="H80" s="53"/>
      <c r="I80" s="53"/>
      <c r="J80" s="54"/>
      <c r="K80" s="54"/>
    </row>
    <row r="81" spans="1:11" ht="32.4" x14ac:dyDescent="0.3">
      <c r="A81" s="85" t="s">
        <v>43</v>
      </c>
      <c r="B81" s="84" t="s">
        <v>24</v>
      </c>
      <c r="C81" s="33" t="s">
        <v>35</v>
      </c>
      <c r="D81" s="62" t="s">
        <v>36</v>
      </c>
      <c r="E81" s="29" t="s">
        <v>37</v>
      </c>
      <c r="F81" s="72" t="s">
        <v>38</v>
      </c>
      <c r="G81" s="33" t="s">
        <v>29</v>
      </c>
      <c r="H81" s="145" t="s">
        <v>30</v>
      </c>
      <c r="I81" s="93" t="s">
        <v>19</v>
      </c>
      <c r="J81" s="171" t="s">
        <v>20</v>
      </c>
      <c r="K81" s="32" t="s">
        <v>20</v>
      </c>
    </row>
    <row r="82" spans="1:11" s="17" customFormat="1" ht="116.4" customHeight="1" x14ac:dyDescent="0.3">
      <c r="A82" s="104">
        <v>37</v>
      </c>
      <c r="B82" s="251" t="s">
        <v>90</v>
      </c>
      <c r="C82" s="124">
        <v>130000</v>
      </c>
      <c r="D82" s="128">
        <v>0</v>
      </c>
      <c r="E82" s="124">
        <v>0</v>
      </c>
      <c r="F82" s="352">
        <v>220000</v>
      </c>
      <c r="G82" s="134">
        <f t="shared" ref="G82:G84" si="7">C82+F82</f>
        <v>350000</v>
      </c>
      <c r="H82" s="237" t="s">
        <v>294</v>
      </c>
      <c r="I82" s="136" t="s">
        <v>105</v>
      </c>
      <c r="J82" s="172"/>
      <c r="K82" s="101"/>
    </row>
    <row r="83" spans="1:11" s="17" customFormat="1" ht="193.2" customHeight="1" x14ac:dyDescent="0.3">
      <c r="A83" s="104">
        <v>38</v>
      </c>
      <c r="B83" s="251" t="s">
        <v>91</v>
      </c>
      <c r="C83" s="124">
        <v>210000</v>
      </c>
      <c r="D83" s="128">
        <v>0</v>
      </c>
      <c r="E83" s="124">
        <v>0</v>
      </c>
      <c r="F83" s="353">
        <v>220000</v>
      </c>
      <c r="G83" s="134">
        <f t="shared" si="7"/>
        <v>430000</v>
      </c>
      <c r="H83" s="237" t="s">
        <v>295</v>
      </c>
      <c r="I83" s="121" t="s">
        <v>106</v>
      </c>
      <c r="J83" s="172"/>
      <c r="K83" s="101"/>
    </row>
    <row r="84" spans="1:11" s="17" customFormat="1" ht="141.6" customHeight="1" x14ac:dyDescent="0.3">
      <c r="A84" s="104">
        <v>39</v>
      </c>
      <c r="B84" s="251" t="s">
        <v>92</v>
      </c>
      <c r="C84" s="124">
        <v>50000</v>
      </c>
      <c r="D84" s="128">
        <v>0</v>
      </c>
      <c r="E84" s="124">
        <v>0</v>
      </c>
      <c r="F84" s="129">
        <v>30000</v>
      </c>
      <c r="G84" s="134">
        <f t="shared" si="7"/>
        <v>80000</v>
      </c>
      <c r="H84" s="354" t="s">
        <v>296</v>
      </c>
      <c r="I84" s="355" t="s">
        <v>297</v>
      </c>
      <c r="J84" s="172"/>
      <c r="K84" s="187"/>
    </row>
    <row r="85" spans="1:11" s="17" customFormat="1" ht="118.8" customHeight="1" x14ac:dyDescent="0.3">
      <c r="A85" s="104">
        <v>40</v>
      </c>
      <c r="B85" s="322" t="s">
        <v>286</v>
      </c>
      <c r="C85" s="124">
        <v>0</v>
      </c>
      <c r="D85" s="134">
        <v>0</v>
      </c>
      <c r="E85" s="124">
        <v>0</v>
      </c>
      <c r="F85" s="134">
        <v>28000</v>
      </c>
      <c r="G85" s="124">
        <f t="shared" ref="G85:G89" si="8">C85+F85</f>
        <v>28000</v>
      </c>
      <c r="H85" s="137" t="s">
        <v>138</v>
      </c>
      <c r="I85" s="121" t="s">
        <v>67</v>
      </c>
      <c r="J85" s="172"/>
      <c r="K85" s="333"/>
    </row>
    <row r="86" spans="1:11" s="17" customFormat="1" ht="96" customHeight="1" x14ac:dyDescent="0.3">
      <c r="A86" s="104">
        <v>41</v>
      </c>
      <c r="B86" s="322" t="s">
        <v>287</v>
      </c>
      <c r="C86" s="124">
        <v>13000</v>
      </c>
      <c r="D86" s="134">
        <v>0</v>
      </c>
      <c r="E86" s="124">
        <v>0</v>
      </c>
      <c r="F86" s="134">
        <v>65000</v>
      </c>
      <c r="G86" s="124">
        <f t="shared" si="8"/>
        <v>78000</v>
      </c>
      <c r="H86" s="137" t="s">
        <v>139</v>
      </c>
      <c r="I86" s="121" t="s">
        <v>229</v>
      </c>
      <c r="J86" s="172"/>
      <c r="K86" s="333"/>
    </row>
    <row r="87" spans="1:11" s="17" customFormat="1" ht="79.2" customHeight="1" x14ac:dyDescent="0.3">
      <c r="A87" s="104">
        <v>42</v>
      </c>
      <c r="B87" s="144" t="s">
        <v>159</v>
      </c>
      <c r="C87" s="124">
        <v>60000</v>
      </c>
      <c r="D87" s="133">
        <v>0</v>
      </c>
      <c r="E87" s="131">
        <v>0</v>
      </c>
      <c r="F87" s="129">
        <v>0</v>
      </c>
      <c r="G87" s="134">
        <f>C87+F87</f>
        <v>60000</v>
      </c>
      <c r="H87" s="238" t="s">
        <v>213</v>
      </c>
      <c r="I87" s="130" t="s">
        <v>214</v>
      </c>
      <c r="J87" s="270"/>
      <c r="K87" s="101"/>
    </row>
    <row r="88" spans="1:11" s="17" customFormat="1" ht="84" customHeight="1" x14ac:dyDescent="0.3">
      <c r="A88" s="100">
        <v>43</v>
      </c>
      <c r="B88" s="141" t="s">
        <v>85</v>
      </c>
      <c r="C88" s="134">
        <v>20000</v>
      </c>
      <c r="D88" s="135">
        <v>20000</v>
      </c>
      <c r="E88" s="124">
        <v>0</v>
      </c>
      <c r="F88" s="128">
        <v>0</v>
      </c>
      <c r="G88" s="124">
        <f t="shared" si="8"/>
        <v>20000</v>
      </c>
      <c r="H88" s="137" t="s">
        <v>223</v>
      </c>
      <c r="I88" s="121" t="s">
        <v>145</v>
      </c>
      <c r="J88" s="172"/>
      <c r="K88" s="333"/>
    </row>
    <row r="89" spans="1:11" s="17" customFormat="1" ht="75" customHeight="1" x14ac:dyDescent="0.3">
      <c r="A89" s="100">
        <v>44</v>
      </c>
      <c r="B89" s="150" t="s">
        <v>72</v>
      </c>
      <c r="C89" s="134">
        <v>135000</v>
      </c>
      <c r="D89" s="135">
        <v>33000</v>
      </c>
      <c r="E89" s="124">
        <v>0</v>
      </c>
      <c r="F89" s="128">
        <v>15000</v>
      </c>
      <c r="G89" s="124">
        <f t="shared" si="8"/>
        <v>150000</v>
      </c>
      <c r="H89" s="137" t="s">
        <v>284</v>
      </c>
      <c r="I89" s="121" t="s">
        <v>73</v>
      </c>
      <c r="J89" s="172"/>
      <c r="K89" s="348"/>
    </row>
    <row r="90" spans="1:11" s="3" customFormat="1" ht="15" x14ac:dyDescent="0.3">
      <c r="A90" s="416" t="s">
        <v>31</v>
      </c>
      <c r="B90" s="431"/>
      <c r="C90" s="22">
        <f>SUM(C82:C89)</f>
        <v>618000</v>
      </c>
      <c r="D90" s="63">
        <f>SUM(D82:D89)</f>
        <v>53000</v>
      </c>
      <c r="E90" s="22">
        <f>SUM(E82:E89)</f>
        <v>0</v>
      </c>
      <c r="F90" s="75">
        <f>SUM(F82:F89)</f>
        <v>578000</v>
      </c>
      <c r="G90" s="22">
        <f>SUM(G82:G89)</f>
        <v>1196000</v>
      </c>
      <c r="H90" s="99"/>
      <c r="I90" s="26"/>
      <c r="J90" s="174"/>
      <c r="K90" s="27"/>
    </row>
    <row r="91" spans="1:11" x14ac:dyDescent="0.3">
      <c r="A91" s="423" t="s">
        <v>32</v>
      </c>
      <c r="B91" s="424"/>
      <c r="C91" s="45"/>
      <c r="D91" s="45"/>
      <c r="E91" s="45"/>
      <c r="F91" s="45"/>
      <c r="G91" s="45"/>
      <c r="H91" s="46"/>
      <c r="I91" s="46"/>
      <c r="J91" s="47"/>
      <c r="K91" s="47"/>
    </row>
    <row r="92" spans="1:11" s="9" customFormat="1" x14ac:dyDescent="0.3">
      <c r="A92" s="412" t="s">
        <v>4</v>
      </c>
      <c r="B92" s="432"/>
      <c r="C92" s="262">
        <f>C99+C106+C113+C125</f>
        <v>780000</v>
      </c>
      <c r="D92" s="263">
        <f>D99+D106+D113+D125</f>
        <v>15000</v>
      </c>
      <c r="E92" s="263">
        <f>E99+E106+E113+E125</f>
        <v>0</v>
      </c>
      <c r="F92" s="262">
        <f>F99+F106+F113+F125</f>
        <v>834200</v>
      </c>
      <c r="G92" s="199"/>
      <c r="H92" s="206"/>
      <c r="I92" s="206"/>
      <c r="J92" s="207"/>
      <c r="K92" s="207"/>
    </row>
    <row r="93" spans="1:11" x14ac:dyDescent="0.3">
      <c r="A93" s="414" t="s">
        <v>5</v>
      </c>
      <c r="B93" s="415"/>
      <c r="C93" s="73"/>
      <c r="D93" s="73"/>
      <c r="E93" s="73"/>
      <c r="F93" s="73"/>
      <c r="G93" s="73"/>
      <c r="H93" s="198"/>
      <c r="I93" s="95"/>
      <c r="J93" s="74"/>
      <c r="K93" s="74"/>
    </row>
    <row r="94" spans="1:11" ht="32.4" x14ac:dyDescent="0.3">
      <c r="A94" s="85" t="s">
        <v>43</v>
      </c>
      <c r="B94" s="84" t="s">
        <v>24</v>
      </c>
      <c r="C94" s="33" t="s">
        <v>35</v>
      </c>
      <c r="D94" s="62" t="s">
        <v>36</v>
      </c>
      <c r="E94" s="29" t="s">
        <v>37</v>
      </c>
      <c r="F94" s="72" t="s">
        <v>38</v>
      </c>
      <c r="G94" s="33" t="s">
        <v>29</v>
      </c>
      <c r="H94" s="145" t="s">
        <v>30</v>
      </c>
      <c r="I94" s="93" t="s">
        <v>19</v>
      </c>
      <c r="J94" s="171" t="s">
        <v>20</v>
      </c>
      <c r="K94" s="32" t="s">
        <v>20</v>
      </c>
    </row>
    <row r="95" spans="1:11" s="19" customFormat="1" ht="149.4" customHeight="1" x14ac:dyDescent="0.3">
      <c r="A95" s="104">
        <v>45</v>
      </c>
      <c r="B95" s="252" t="s">
        <v>100</v>
      </c>
      <c r="C95" s="124">
        <v>128000</v>
      </c>
      <c r="D95" s="139">
        <v>0</v>
      </c>
      <c r="E95" s="131">
        <v>0</v>
      </c>
      <c r="F95" s="353">
        <v>215200</v>
      </c>
      <c r="G95" s="134">
        <f>C95+F95</f>
        <v>343200</v>
      </c>
      <c r="H95" s="253" t="s">
        <v>298</v>
      </c>
      <c r="I95" s="356" t="s">
        <v>299</v>
      </c>
      <c r="J95" s="178"/>
      <c r="K95" s="105"/>
    </row>
    <row r="96" spans="1:11" s="19" customFormat="1" ht="75" x14ac:dyDescent="0.3">
      <c r="A96" s="104">
        <v>46</v>
      </c>
      <c r="B96" s="254" t="s">
        <v>101</v>
      </c>
      <c r="C96" s="377">
        <v>110000</v>
      </c>
      <c r="D96" s="132">
        <v>0</v>
      </c>
      <c r="E96" s="131">
        <v>0</v>
      </c>
      <c r="F96" s="129">
        <v>120000</v>
      </c>
      <c r="G96" s="134">
        <f>C96+F96</f>
        <v>230000</v>
      </c>
      <c r="H96" s="238" t="s">
        <v>271</v>
      </c>
      <c r="I96" s="130" t="s">
        <v>109</v>
      </c>
      <c r="J96" s="178"/>
      <c r="K96" s="105"/>
    </row>
    <row r="97" spans="1:11" s="19" customFormat="1" ht="112.8" customHeight="1" x14ac:dyDescent="0.3">
      <c r="A97" s="104">
        <v>47</v>
      </c>
      <c r="B97" s="144" t="s">
        <v>160</v>
      </c>
      <c r="C97" s="124">
        <v>40000</v>
      </c>
      <c r="D97" s="134">
        <v>0</v>
      </c>
      <c r="E97" s="124">
        <v>0</v>
      </c>
      <c r="F97" s="126">
        <v>40000</v>
      </c>
      <c r="G97" s="219">
        <f>C97+F97</f>
        <v>80000</v>
      </c>
      <c r="H97" s="290" t="s">
        <v>272</v>
      </c>
      <c r="I97" s="141" t="s">
        <v>215</v>
      </c>
      <c r="J97" s="179"/>
      <c r="K97" s="192"/>
    </row>
    <row r="98" spans="1:11" s="19" customFormat="1" ht="45" x14ac:dyDescent="0.3">
      <c r="A98" s="100">
        <v>48</v>
      </c>
      <c r="B98" s="150" t="s">
        <v>273</v>
      </c>
      <c r="C98" s="124">
        <f>50000-50000</f>
        <v>0</v>
      </c>
      <c r="D98" s="135">
        <v>0</v>
      </c>
      <c r="E98" s="124">
        <v>0</v>
      </c>
      <c r="F98" s="128">
        <f>50000+70000</f>
        <v>120000</v>
      </c>
      <c r="G98" s="124">
        <f>C98+F98</f>
        <v>120000</v>
      </c>
      <c r="H98" s="137" t="s">
        <v>285</v>
      </c>
      <c r="I98" s="121" t="s">
        <v>58</v>
      </c>
      <c r="J98" s="180"/>
      <c r="K98" s="349"/>
    </row>
    <row r="99" spans="1:11" s="5" customFormat="1" ht="15" x14ac:dyDescent="0.3">
      <c r="A99" s="416" t="s">
        <v>31</v>
      </c>
      <c r="B99" s="431"/>
      <c r="C99" s="112">
        <f>SUM(C95:C98)</f>
        <v>278000</v>
      </c>
      <c r="D99" s="113">
        <f>SUM(D95:D98)</f>
        <v>0</v>
      </c>
      <c r="E99" s="112">
        <f>SUM(E95:E98)</f>
        <v>0</v>
      </c>
      <c r="F99" s="114">
        <f>SUM(F95:F98)</f>
        <v>495200</v>
      </c>
      <c r="G99" s="112">
        <f>SUM(G95:G98)</f>
        <v>773200</v>
      </c>
      <c r="H99" s="119"/>
      <c r="I99" s="118"/>
      <c r="J99" s="174"/>
      <c r="K99" s="27"/>
    </row>
    <row r="100" spans="1:11" x14ac:dyDescent="0.3">
      <c r="A100" s="418" t="s">
        <v>32</v>
      </c>
      <c r="B100" s="419"/>
      <c r="C100" s="42"/>
      <c r="D100" s="42"/>
      <c r="E100" s="42"/>
      <c r="F100" s="42"/>
      <c r="G100" s="42"/>
      <c r="H100" s="195"/>
      <c r="I100" s="96"/>
      <c r="J100" s="55"/>
      <c r="K100" s="55"/>
    </row>
    <row r="101" spans="1:11" ht="18" customHeight="1" x14ac:dyDescent="0.3">
      <c r="A101" s="435" t="s">
        <v>4</v>
      </c>
      <c r="B101" s="413"/>
      <c r="C101" s="38"/>
      <c r="D101" s="38"/>
      <c r="E101" s="38"/>
      <c r="F101" s="38"/>
      <c r="G101" s="38"/>
      <c r="H101" s="196"/>
      <c r="I101" s="91"/>
      <c r="J101" s="39"/>
      <c r="K101" s="39"/>
    </row>
    <row r="102" spans="1:11" ht="19.5" customHeight="1" x14ac:dyDescent="0.3">
      <c r="A102" s="414" t="s">
        <v>6</v>
      </c>
      <c r="B102" s="415"/>
      <c r="C102" s="40"/>
      <c r="D102" s="40"/>
      <c r="E102" s="40"/>
      <c r="F102" s="40"/>
      <c r="G102" s="40"/>
      <c r="H102" s="194"/>
      <c r="I102" s="92"/>
      <c r="J102" s="41"/>
      <c r="K102" s="41"/>
    </row>
    <row r="103" spans="1:11" ht="32.4" x14ac:dyDescent="0.3">
      <c r="A103" s="85" t="s">
        <v>43</v>
      </c>
      <c r="B103" s="84" t="s">
        <v>24</v>
      </c>
      <c r="C103" s="33" t="s">
        <v>35</v>
      </c>
      <c r="D103" s="62" t="s">
        <v>36</v>
      </c>
      <c r="E103" s="29" t="s">
        <v>37</v>
      </c>
      <c r="F103" s="72" t="s">
        <v>38</v>
      </c>
      <c r="G103" s="33" t="s">
        <v>29</v>
      </c>
      <c r="H103" s="145" t="s">
        <v>30</v>
      </c>
      <c r="I103" s="93" t="s">
        <v>19</v>
      </c>
      <c r="J103" s="171" t="s">
        <v>20</v>
      </c>
      <c r="K103" s="32" t="s">
        <v>20</v>
      </c>
    </row>
    <row r="104" spans="1:11" s="20" customFormat="1" ht="76.8" customHeight="1" x14ac:dyDescent="0.3">
      <c r="A104" s="87">
        <v>49</v>
      </c>
      <c r="B104" s="254" t="s">
        <v>93</v>
      </c>
      <c r="C104" s="131">
        <v>80000</v>
      </c>
      <c r="D104" s="132">
        <v>15000</v>
      </c>
      <c r="E104" s="131">
        <v>0</v>
      </c>
      <c r="F104" s="133">
        <v>60000</v>
      </c>
      <c r="G104" s="232">
        <f>C104+F104</f>
        <v>140000</v>
      </c>
      <c r="H104" s="238" t="s">
        <v>274</v>
      </c>
      <c r="I104" s="130" t="s">
        <v>110</v>
      </c>
      <c r="J104" s="178"/>
      <c r="K104" s="191"/>
    </row>
    <row r="105" spans="1:11" s="20" customFormat="1" ht="125.4" customHeight="1" x14ac:dyDescent="0.3">
      <c r="A105" s="87">
        <v>50</v>
      </c>
      <c r="B105" s="254" t="s">
        <v>94</v>
      </c>
      <c r="C105" s="131">
        <v>50000</v>
      </c>
      <c r="D105" s="132">
        <v>0</v>
      </c>
      <c r="E105" s="131">
        <v>0</v>
      </c>
      <c r="F105" s="133">
        <v>0</v>
      </c>
      <c r="G105" s="232">
        <f>C105+F105</f>
        <v>50000</v>
      </c>
      <c r="H105" s="289" t="s">
        <v>212</v>
      </c>
      <c r="I105" s="130" t="s">
        <v>107</v>
      </c>
      <c r="J105" s="264"/>
      <c r="K105" s="105"/>
    </row>
    <row r="106" spans="1:11" s="6" customFormat="1" ht="15" x14ac:dyDescent="0.3">
      <c r="A106" s="416" t="s">
        <v>31</v>
      </c>
      <c r="B106" s="422"/>
      <c r="C106" s="22">
        <f>SUM(C104:C105)</f>
        <v>130000</v>
      </c>
      <c r="D106" s="63">
        <f>SUM(D104:D105)</f>
        <v>15000</v>
      </c>
      <c r="E106" s="22">
        <f>SUM(E104:E105)</f>
        <v>0</v>
      </c>
      <c r="F106" s="75">
        <f>SUM(F104:F105)</f>
        <v>60000</v>
      </c>
      <c r="G106" s="22">
        <f>SUM(G104:G105)</f>
        <v>190000</v>
      </c>
      <c r="H106" s="99"/>
      <c r="I106" s="26"/>
      <c r="J106" s="174"/>
      <c r="K106" s="27"/>
    </row>
    <row r="107" spans="1:11" ht="18.75" customHeight="1" x14ac:dyDescent="0.3">
      <c r="A107" s="418" t="s">
        <v>32</v>
      </c>
      <c r="B107" s="419"/>
      <c r="C107" s="42"/>
      <c r="D107" s="42"/>
      <c r="E107" s="42"/>
      <c r="F107" s="42"/>
      <c r="G107" s="42"/>
      <c r="H107" s="195"/>
      <c r="I107" s="96"/>
      <c r="J107" s="55"/>
      <c r="K107" s="55"/>
    </row>
    <row r="108" spans="1:11" ht="19.5" customHeight="1" x14ac:dyDescent="0.3">
      <c r="A108" s="435" t="s">
        <v>4</v>
      </c>
      <c r="B108" s="413"/>
      <c r="C108" s="38"/>
      <c r="D108" s="38"/>
      <c r="E108" s="38"/>
      <c r="F108" s="38"/>
      <c r="G108" s="38"/>
      <c r="H108" s="196"/>
      <c r="I108" s="91"/>
      <c r="J108" s="39"/>
      <c r="K108" s="39"/>
    </row>
    <row r="109" spans="1:11" ht="19.5" customHeight="1" x14ac:dyDescent="0.3">
      <c r="A109" s="414" t="s">
        <v>7</v>
      </c>
      <c r="B109" s="415"/>
      <c r="C109" s="73"/>
      <c r="D109" s="73"/>
      <c r="E109" s="73"/>
      <c r="F109" s="73"/>
      <c r="G109" s="73"/>
      <c r="H109" s="198"/>
      <c r="I109" s="95"/>
      <c r="J109" s="74"/>
      <c r="K109" s="74"/>
    </row>
    <row r="110" spans="1:11" ht="32.4" x14ac:dyDescent="0.3">
      <c r="A110" s="85" t="s">
        <v>43</v>
      </c>
      <c r="B110" s="84" t="s">
        <v>24</v>
      </c>
      <c r="C110" s="33" t="s">
        <v>35</v>
      </c>
      <c r="D110" s="62" t="s">
        <v>36</v>
      </c>
      <c r="E110" s="31" t="s">
        <v>37</v>
      </c>
      <c r="F110" s="64" t="s">
        <v>38</v>
      </c>
      <c r="G110" s="33" t="s">
        <v>29</v>
      </c>
      <c r="H110" s="145" t="s">
        <v>30</v>
      </c>
      <c r="I110" s="93" t="s">
        <v>19</v>
      </c>
      <c r="J110" s="171" t="s">
        <v>20</v>
      </c>
      <c r="K110" s="32" t="s">
        <v>20</v>
      </c>
    </row>
    <row r="111" spans="1:11" ht="114.6" customHeight="1" x14ac:dyDescent="0.3">
      <c r="A111" s="104">
        <v>51</v>
      </c>
      <c r="B111" s="170" t="s">
        <v>68</v>
      </c>
      <c r="C111" s="124">
        <v>20000</v>
      </c>
      <c r="D111" s="134">
        <v>0</v>
      </c>
      <c r="E111" s="124">
        <v>0</v>
      </c>
      <c r="F111" s="126">
        <v>0</v>
      </c>
      <c r="G111" s="219">
        <f>C111+F111</f>
        <v>20000</v>
      </c>
      <c r="H111" s="335" t="s">
        <v>289</v>
      </c>
      <c r="I111" s="140" t="s">
        <v>229</v>
      </c>
      <c r="J111" s="220"/>
      <c r="K111" s="334"/>
    </row>
    <row r="112" spans="1:11" ht="53.4" customHeight="1" x14ac:dyDescent="0.3">
      <c r="A112" s="100">
        <v>52</v>
      </c>
      <c r="B112" s="130" t="s">
        <v>146</v>
      </c>
      <c r="C112" s="134">
        <v>0</v>
      </c>
      <c r="D112" s="135">
        <v>0</v>
      </c>
      <c r="E112" s="124">
        <v>0</v>
      </c>
      <c r="F112" s="128">
        <v>5000</v>
      </c>
      <c r="G112" s="219">
        <f>C112+F112</f>
        <v>5000</v>
      </c>
      <c r="H112" s="147" t="s">
        <v>224</v>
      </c>
      <c r="I112" s="140" t="s">
        <v>147</v>
      </c>
      <c r="J112" s="220"/>
      <c r="K112" s="110"/>
    </row>
    <row r="113" spans="1:11" s="4" customFormat="1" ht="15" x14ac:dyDescent="0.3">
      <c r="A113" s="416" t="s">
        <v>31</v>
      </c>
      <c r="B113" s="422"/>
      <c r="C113" s="22">
        <f>SUM(C111:C112)</f>
        <v>20000</v>
      </c>
      <c r="D113" s="63">
        <f>SUM(D111:D112)</f>
        <v>0</v>
      </c>
      <c r="E113" s="25">
        <f>SUM(E111:E112)</f>
        <v>0</v>
      </c>
      <c r="F113" s="63">
        <f>SUM(F111:F112)</f>
        <v>5000</v>
      </c>
      <c r="G113" s="22">
        <f>SUM(G111:G112)</f>
        <v>25000</v>
      </c>
      <c r="H113" s="99"/>
      <c r="I113" s="26"/>
      <c r="J113" s="174"/>
      <c r="K113" s="27"/>
    </row>
    <row r="114" spans="1:11" x14ac:dyDescent="0.3">
      <c r="A114" s="418" t="s">
        <v>32</v>
      </c>
      <c r="B114" s="419"/>
      <c r="C114" s="42"/>
      <c r="D114" s="42"/>
      <c r="E114" s="42"/>
      <c r="F114" s="42"/>
      <c r="G114" s="42"/>
      <c r="H114" s="195"/>
      <c r="I114" s="96"/>
      <c r="J114" s="55"/>
      <c r="K114" s="55"/>
    </row>
    <row r="115" spans="1:11" x14ac:dyDescent="0.3">
      <c r="A115" s="435" t="s">
        <v>4</v>
      </c>
      <c r="B115" s="413"/>
      <c r="C115" s="38"/>
      <c r="D115" s="38"/>
      <c r="E115" s="38"/>
      <c r="F115" s="38"/>
      <c r="G115" s="38"/>
      <c r="H115" s="196"/>
      <c r="I115" s="91"/>
      <c r="J115" s="39"/>
      <c r="K115" s="39"/>
    </row>
    <row r="116" spans="1:11" x14ac:dyDescent="0.3">
      <c r="A116" s="414" t="s">
        <v>8</v>
      </c>
      <c r="B116" s="415"/>
      <c r="C116" s="40"/>
      <c r="D116" s="40"/>
      <c r="E116" s="40"/>
      <c r="F116" s="40"/>
      <c r="G116" s="40"/>
      <c r="H116" s="194"/>
      <c r="I116" s="92"/>
      <c r="J116" s="41"/>
      <c r="K116" s="41"/>
    </row>
    <row r="117" spans="1:11" ht="32.4" x14ac:dyDescent="0.3">
      <c r="A117" s="85" t="s">
        <v>43</v>
      </c>
      <c r="B117" s="84" t="s">
        <v>24</v>
      </c>
      <c r="C117" s="33" t="s">
        <v>35</v>
      </c>
      <c r="D117" s="62" t="s">
        <v>36</v>
      </c>
      <c r="E117" s="31" t="s">
        <v>37</v>
      </c>
      <c r="F117" s="64" t="s">
        <v>38</v>
      </c>
      <c r="G117" s="33" t="s">
        <v>29</v>
      </c>
      <c r="H117" s="145" t="s">
        <v>30</v>
      </c>
      <c r="I117" s="93" t="s">
        <v>19</v>
      </c>
      <c r="J117" s="171" t="s">
        <v>20</v>
      </c>
      <c r="K117" s="32" t="s">
        <v>20</v>
      </c>
    </row>
    <row r="118" spans="1:11" s="18" customFormat="1" ht="75" x14ac:dyDescent="0.3">
      <c r="A118" s="108">
        <v>53</v>
      </c>
      <c r="B118" s="168" t="s">
        <v>51</v>
      </c>
      <c r="C118" s="124">
        <v>85450</v>
      </c>
      <c r="D118" s="135">
        <v>0</v>
      </c>
      <c r="E118" s="124">
        <v>0</v>
      </c>
      <c r="F118" s="128">
        <v>0</v>
      </c>
      <c r="G118" s="124">
        <f t="shared" ref="G118:G124" si="9">C118+F118</f>
        <v>85450</v>
      </c>
      <c r="H118" s="137" t="s">
        <v>128</v>
      </c>
      <c r="I118" s="121" t="s">
        <v>119</v>
      </c>
      <c r="J118" s="255"/>
      <c r="K118" s="343"/>
    </row>
    <row r="119" spans="1:11" s="18" customFormat="1" ht="60" x14ac:dyDescent="0.3">
      <c r="A119" s="108">
        <v>54</v>
      </c>
      <c r="B119" s="168" t="s">
        <v>120</v>
      </c>
      <c r="C119" s="124">
        <v>0</v>
      </c>
      <c r="D119" s="135">
        <v>0</v>
      </c>
      <c r="E119" s="124">
        <v>0</v>
      </c>
      <c r="F119" s="128">
        <v>78267</v>
      </c>
      <c r="G119" s="124">
        <f t="shared" si="9"/>
        <v>78267</v>
      </c>
      <c r="H119" s="137" t="s">
        <v>129</v>
      </c>
      <c r="I119" s="121" t="s">
        <v>121</v>
      </c>
      <c r="J119" s="255"/>
      <c r="K119" s="343"/>
    </row>
    <row r="120" spans="1:11" s="18" customFormat="1" ht="60" x14ac:dyDescent="0.3">
      <c r="A120" s="108">
        <v>55</v>
      </c>
      <c r="B120" s="168" t="s">
        <v>122</v>
      </c>
      <c r="C120" s="134">
        <v>0</v>
      </c>
      <c r="D120" s="135">
        <v>0</v>
      </c>
      <c r="E120" s="124">
        <v>0</v>
      </c>
      <c r="F120" s="128">
        <v>58700</v>
      </c>
      <c r="G120" s="124">
        <f t="shared" si="9"/>
        <v>58700</v>
      </c>
      <c r="H120" s="137" t="s">
        <v>130</v>
      </c>
      <c r="I120" s="121" t="s">
        <v>123</v>
      </c>
      <c r="J120" s="255"/>
      <c r="K120" s="343"/>
    </row>
    <row r="121" spans="1:11" s="18" customFormat="1" ht="126" customHeight="1" x14ac:dyDescent="0.3">
      <c r="A121" s="108">
        <v>56</v>
      </c>
      <c r="B121" s="168" t="s">
        <v>124</v>
      </c>
      <c r="C121" s="124">
        <v>1550</v>
      </c>
      <c r="D121" s="135">
        <v>0</v>
      </c>
      <c r="E121" s="124">
        <v>0</v>
      </c>
      <c r="F121" s="128">
        <v>118033</v>
      </c>
      <c r="G121" s="124">
        <f t="shared" si="9"/>
        <v>119583</v>
      </c>
      <c r="H121" s="137" t="s">
        <v>131</v>
      </c>
      <c r="I121" s="121" t="s">
        <v>125</v>
      </c>
      <c r="J121" s="255"/>
      <c r="K121" s="343"/>
    </row>
    <row r="122" spans="1:11" s="18" customFormat="1" ht="60" x14ac:dyDescent="0.3">
      <c r="A122" s="108">
        <v>57</v>
      </c>
      <c r="B122" s="168" t="s">
        <v>126</v>
      </c>
      <c r="C122" s="134">
        <v>158000</v>
      </c>
      <c r="D122" s="135">
        <v>0</v>
      </c>
      <c r="E122" s="124">
        <v>0</v>
      </c>
      <c r="F122" s="128">
        <v>0</v>
      </c>
      <c r="G122" s="124">
        <f t="shared" si="9"/>
        <v>158000</v>
      </c>
      <c r="H122" s="137" t="s">
        <v>132</v>
      </c>
      <c r="I122" s="121" t="s">
        <v>127</v>
      </c>
      <c r="J122" s="255"/>
      <c r="K122" s="343"/>
    </row>
    <row r="123" spans="1:11" s="18" customFormat="1" ht="237" customHeight="1" x14ac:dyDescent="0.3">
      <c r="A123" s="87">
        <v>58</v>
      </c>
      <c r="B123" s="282" t="s">
        <v>275</v>
      </c>
      <c r="C123" s="259">
        <v>55000</v>
      </c>
      <c r="D123" s="317">
        <v>0</v>
      </c>
      <c r="E123" s="318">
        <v>0</v>
      </c>
      <c r="F123" s="259">
        <v>19000</v>
      </c>
      <c r="G123" s="266">
        <f>C123+F123</f>
        <v>74000</v>
      </c>
      <c r="H123" s="284" t="s">
        <v>198</v>
      </c>
      <c r="I123" s="278" t="s">
        <v>199</v>
      </c>
      <c r="J123" s="276"/>
      <c r="K123" s="343"/>
    </row>
    <row r="124" spans="1:11" s="18" customFormat="1" ht="80.400000000000006" customHeight="1" x14ac:dyDescent="0.3">
      <c r="A124" s="87">
        <v>59</v>
      </c>
      <c r="B124" s="167" t="s">
        <v>276</v>
      </c>
      <c r="C124" s="124">
        <v>52000</v>
      </c>
      <c r="D124" s="134">
        <v>0</v>
      </c>
      <c r="E124" s="124">
        <v>0</v>
      </c>
      <c r="F124" s="134">
        <v>0</v>
      </c>
      <c r="G124" s="124">
        <f t="shared" si="9"/>
        <v>52000</v>
      </c>
      <c r="H124" s="147" t="s">
        <v>230</v>
      </c>
      <c r="I124" s="130" t="s">
        <v>140</v>
      </c>
      <c r="J124" s="221"/>
      <c r="K124" s="336"/>
    </row>
    <row r="125" spans="1:11" s="4" customFormat="1" ht="15" x14ac:dyDescent="0.3">
      <c r="A125" s="416" t="s">
        <v>31</v>
      </c>
      <c r="B125" s="422"/>
      <c r="C125" s="22">
        <f>SUM(C118:C124)</f>
        <v>352000</v>
      </c>
      <c r="D125" s="63">
        <f>SUM(D118:D124)</f>
        <v>0</v>
      </c>
      <c r="E125" s="25">
        <f>SUM(E118:E124)</f>
        <v>0</v>
      </c>
      <c r="F125" s="63">
        <f>SUM(F118:F124)</f>
        <v>274000</v>
      </c>
      <c r="G125" s="22">
        <f>SUM(G118:G124)</f>
        <v>626000</v>
      </c>
      <c r="H125" s="99"/>
      <c r="I125" s="26"/>
      <c r="J125" s="174"/>
      <c r="K125" s="27"/>
    </row>
    <row r="126" spans="1:11" x14ac:dyDescent="0.3">
      <c r="A126" s="418" t="s">
        <v>9</v>
      </c>
      <c r="B126" s="419"/>
      <c r="C126" s="42"/>
      <c r="D126" s="42"/>
      <c r="E126" s="42"/>
      <c r="F126" s="42"/>
      <c r="G126" s="42"/>
      <c r="H126" s="195"/>
      <c r="I126" s="96"/>
      <c r="J126" s="55"/>
      <c r="K126" s="55"/>
    </row>
    <row r="127" spans="1:11" s="15" customFormat="1" ht="21.75" customHeight="1" x14ac:dyDescent="0.3">
      <c r="A127" s="412" t="s">
        <v>10</v>
      </c>
      <c r="B127" s="432"/>
      <c r="C127" s="37">
        <f>C136+C144</f>
        <v>581040</v>
      </c>
      <c r="D127" s="37">
        <f>D136+D144</f>
        <v>30000</v>
      </c>
      <c r="E127" s="37">
        <f>E136+E144</f>
        <v>18000</v>
      </c>
      <c r="F127" s="37">
        <f>F136+F144</f>
        <v>543410</v>
      </c>
      <c r="G127" s="37"/>
      <c r="H127" s="208"/>
      <c r="I127" s="209"/>
      <c r="J127" s="210"/>
      <c r="K127" s="210"/>
    </row>
    <row r="128" spans="1:11" x14ac:dyDescent="0.3">
      <c r="A128" s="414" t="s">
        <v>11</v>
      </c>
      <c r="B128" s="415"/>
      <c r="C128" s="40"/>
      <c r="D128" s="40"/>
      <c r="E128" s="40"/>
      <c r="F128" s="40"/>
      <c r="G128" s="40"/>
      <c r="H128" s="194"/>
      <c r="I128" s="92"/>
      <c r="J128" s="41"/>
      <c r="K128" s="41"/>
    </row>
    <row r="129" spans="1:11" ht="32.4" x14ac:dyDescent="0.3">
      <c r="A129" s="85" t="s">
        <v>43</v>
      </c>
      <c r="B129" s="84" t="s">
        <v>24</v>
      </c>
      <c r="C129" s="33" t="s">
        <v>35</v>
      </c>
      <c r="D129" s="62" t="s">
        <v>36</v>
      </c>
      <c r="E129" s="29" t="s">
        <v>37</v>
      </c>
      <c r="F129" s="72" t="s">
        <v>38</v>
      </c>
      <c r="G129" s="33" t="s">
        <v>29</v>
      </c>
      <c r="H129" s="145" t="s">
        <v>30</v>
      </c>
      <c r="I129" s="93" t="s">
        <v>19</v>
      </c>
      <c r="J129" s="171" t="s">
        <v>20</v>
      </c>
      <c r="K129" s="32" t="s">
        <v>20</v>
      </c>
    </row>
    <row r="130" spans="1:11" ht="409.6" customHeight="1" x14ac:dyDescent="0.3">
      <c r="A130" s="100">
        <v>60</v>
      </c>
      <c r="B130" s="121" t="s">
        <v>154</v>
      </c>
      <c r="C130" s="134">
        <v>97040</v>
      </c>
      <c r="D130" s="135">
        <v>0</v>
      </c>
      <c r="E130" s="124">
        <v>0</v>
      </c>
      <c r="F130" s="128">
        <v>74100</v>
      </c>
      <c r="G130" s="124">
        <f>C130+F130</f>
        <v>171140</v>
      </c>
      <c r="H130" s="305" t="s">
        <v>251</v>
      </c>
      <c r="I130" s="229" t="s">
        <v>155</v>
      </c>
      <c r="J130" s="182"/>
      <c r="K130" s="351"/>
    </row>
    <row r="131" spans="1:11" s="21" customFormat="1" ht="265.2" customHeight="1" x14ac:dyDescent="0.3">
      <c r="A131" s="104">
        <v>61</v>
      </c>
      <c r="B131" s="254" t="s">
        <v>95</v>
      </c>
      <c r="C131" s="131">
        <v>102000</v>
      </c>
      <c r="D131" s="132">
        <v>0</v>
      </c>
      <c r="E131" s="131">
        <v>0</v>
      </c>
      <c r="F131" s="133">
        <v>120000</v>
      </c>
      <c r="G131" s="134">
        <f>C131+F131</f>
        <v>222000</v>
      </c>
      <c r="H131" s="238" t="s">
        <v>277</v>
      </c>
      <c r="I131" s="130" t="s">
        <v>111</v>
      </c>
      <c r="J131" s="178"/>
      <c r="K131" s="344"/>
    </row>
    <row r="132" spans="1:11" s="21" customFormat="1" ht="85.2" customHeight="1" x14ac:dyDescent="0.3">
      <c r="A132" s="104">
        <v>62</v>
      </c>
      <c r="B132" s="254" t="s">
        <v>96</v>
      </c>
      <c r="C132" s="131">
        <v>30000</v>
      </c>
      <c r="D132" s="132">
        <v>0</v>
      </c>
      <c r="E132" s="131">
        <v>0</v>
      </c>
      <c r="F132" s="133">
        <v>0</v>
      </c>
      <c r="G132" s="134">
        <f>C132+F132</f>
        <v>30000</v>
      </c>
      <c r="H132" s="238" t="s">
        <v>278</v>
      </c>
      <c r="I132" s="130" t="s">
        <v>102</v>
      </c>
      <c r="J132" s="178"/>
      <c r="K132" s="105"/>
    </row>
    <row r="133" spans="1:11" s="21" customFormat="1" ht="114" customHeight="1" x14ac:dyDescent="0.3">
      <c r="A133" s="104">
        <v>63</v>
      </c>
      <c r="B133" s="254" t="s">
        <v>97</v>
      </c>
      <c r="C133" s="378">
        <v>240000</v>
      </c>
      <c r="D133" s="132">
        <v>0</v>
      </c>
      <c r="E133" s="131">
        <v>0</v>
      </c>
      <c r="F133" s="133">
        <v>237810</v>
      </c>
      <c r="G133" s="134">
        <f>C133+F133</f>
        <v>477810</v>
      </c>
      <c r="H133" s="238" t="s">
        <v>279</v>
      </c>
      <c r="I133" s="130" t="s">
        <v>108</v>
      </c>
      <c r="J133" s="178"/>
      <c r="K133" s="105"/>
    </row>
    <row r="134" spans="1:11" s="21" customFormat="1" ht="45" x14ac:dyDescent="0.3">
      <c r="A134" s="100">
        <v>64</v>
      </c>
      <c r="B134" s="151" t="s">
        <v>239</v>
      </c>
      <c r="C134" s="131">
        <v>40000</v>
      </c>
      <c r="D134" s="240">
        <v>0</v>
      </c>
      <c r="E134" s="303">
        <v>0</v>
      </c>
      <c r="F134" s="240">
        <v>10000</v>
      </c>
      <c r="G134" s="303">
        <f>C134+F134</f>
        <v>50000</v>
      </c>
      <c r="H134" s="300" t="s">
        <v>236</v>
      </c>
      <c r="I134" s="301" t="s">
        <v>237</v>
      </c>
      <c r="J134" s="302" t="s">
        <v>238</v>
      </c>
      <c r="K134" s="106"/>
    </row>
    <row r="135" spans="1:11" s="21" customFormat="1" ht="67.95" customHeight="1" x14ac:dyDescent="0.3">
      <c r="A135" s="104">
        <v>65</v>
      </c>
      <c r="B135" s="170" t="s">
        <v>142</v>
      </c>
      <c r="C135" s="124">
        <v>0</v>
      </c>
      <c r="D135" s="134">
        <v>0</v>
      </c>
      <c r="E135" s="124">
        <v>0</v>
      </c>
      <c r="F135" s="126">
        <v>25500</v>
      </c>
      <c r="G135" s="219">
        <f t="shared" ref="G135" si="10">C135+F135</f>
        <v>25500</v>
      </c>
      <c r="H135" s="152" t="s">
        <v>231</v>
      </c>
      <c r="I135" s="130" t="s">
        <v>232</v>
      </c>
      <c r="J135" s="183"/>
      <c r="K135" s="337"/>
    </row>
    <row r="136" spans="1:11" s="7" customFormat="1" ht="15" x14ac:dyDescent="0.3">
      <c r="A136" s="416" t="s">
        <v>31</v>
      </c>
      <c r="B136" s="422"/>
      <c r="C136" s="22">
        <f>SUM(C130:C135)</f>
        <v>509040</v>
      </c>
      <c r="D136" s="63">
        <f>SUM(D130:D135)</f>
        <v>0</v>
      </c>
      <c r="E136" s="78">
        <f>SUM(E130:E135)</f>
        <v>0</v>
      </c>
      <c r="F136" s="75">
        <f>SUM(F130:F135)</f>
        <v>467410</v>
      </c>
      <c r="G136" s="22">
        <f>SUM(G130:G135)</f>
        <v>976450</v>
      </c>
      <c r="H136" s="99"/>
      <c r="I136" s="26"/>
      <c r="J136" s="174"/>
      <c r="K136" s="27"/>
    </row>
    <row r="137" spans="1:11" x14ac:dyDescent="0.3">
      <c r="A137" s="418" t="s">
        <v>9</v>
      </c>
      <c r="B137" s="419"/>
      <c r="C137" s="42"/>
      <c r="D137" s="42"/>
      <c r="E137" s="42"/>
      <c r="F137" s="42"/>
      <c r="G137" s="42"/>
      <c r="H137" s="195"/>
      <c r="I137" s="96"/>
      <c r="J137" s="55"/>
      <c r="K137" s="55"/>
    </row>
    <row r="138" spans="1:11" x14ac:dyDescent="0.3">
      <c r="A138" s="435" t="s">
        <v>10</v>
      </c>
      <c r="B138" s="413"/>
      <c r="C138" s="38"/>
      <c r="D138" s="38"/>
      <c r="E138" s="38"/>
      <c r="F138" s="38"/>
      <c r="G138" s="38"/>
      <c r="H138" s="196"/>
      <c r="I138" s="91"/>
      <c r="J138" s="39"/>
      <c r="K138" s="39"/>
    </row>
    <row r="139" spans="1:11" x14ac:dyDescent="0.3">
      <c r="A139" s="414" t="s">
        <v>12</v>
      </c>
      <c r="B139" s="415"/>
      <c r="C139" s="40"/>
      <c r="D139" s="40"/>
      <c r="E139" s="40"/>
      <c r="F139" s="40"/>
      <c r="G139" s="40"/>
      <c r="H139" s="194"/>
      <c r="I139" s="92"/>
      <c r="J139" s="41"/>
      <c r="K139" s="41"/>
    </row>
    <row r="140" spans="1:11" ht="32.4" x14ac:dyDescent="0.3">
      <c r="A140" s="85" t="s">
        <v>43</v>
      </c>
      <c r="B140" s="84" t="s">
        <v>24</v>
      </c>
      <c r="C140" s="34" t="s">
        <v>35</v>
      </c>
      <c r="D140" s="62" t="s">
        <v>36</v>
      </c>
      <c r="E140" s="29" t="s">
        <v>37</v>
      </c>
      <c r="F140" s="72" t="s">
        <v>38</v>
      </c>
      <c r="G140" s="33" t="s">
        <v>29</v>
      </c>
      <c r="H140" s="145" t="s">
        <v>30</v>
      </c>
      <c r="I140" s="93" t="s">
        <v>19</v>
      </c>
      <c r="J140" s="171" t="s">
        <v>20</v>
      </c>
      <c r="K140" s="32" t="s">
        <v>20</v>
      </c>
    </row>
    <row r="141" spans="1:11" s="18" customFormat="1" ht="147.6" customHeight="1" x14ac:dyDescent="0.3">
      <c r="A141" s="153">
        <v>66</v>
      </c>
      <c r="B141" s="154" t="s">
        <v>163</v>
      </c>
      <c r="C141" s="134">
        <f>50000</f>
        <v>50000</v>
      </c>
      <c r="D141" s="135">
        <f>30000</f>
        <v>30000</v>
      </c>
      <c r="E141" s="124">
        <f>18000</f>
        <v>18000</v>
      </c>
      <c r="F141" s="128">
        <v>10000</v>
      </c>
      <c r="G141" s="124">
        <f>C141+F141</f>
        <v>60000</v>
      </c>
      <c r="H141" s="265" t="s">
        <v>252</v>
      </c>
      <c r="I141" s="157" t="s">
        <v>61</v>
      </c>
      <c r="J141" s="228"/>
      <c r="K141" s="344" t="s">
        <v>83</v>
      </c>
    </row>
    <row r="142" spans="1:11" s="18" customFormat="1" ht="204" customHeight="1" x14ac:dyDescent="0.3">
      <c r="A142" s="153">
        <v>67</v>
      </c>
      <c r="B142" s="121" t="s">
        <v>82</v>
      </c>
      <c r="C142" s="134">
        <v>0</v>
      </c>
      <c r="D142" s="135">
        <v>0</v>
      </c>
      <c r="E142" s="124">
        <v>0</v>
      </c>
      <c r="F142" s="128">
        <v>66000</v>
      </c>
      <c r="G142" s="124">
        <f>C142+F142</f>
        <v>66000</v>
      </c>
      <c r="H142" s="137" t="s">
        <v>253</v>
      </c>
      <c r="I142" s="121" t="s">
        <v>156</v>
      </c>
      <c r="J142" s="184"/>
      <c r="K142" s="345"/>
    </row>
    <row r="143" spans="1:11" s="18" customFormat="1" ht="100.2" customHeight="1" x14ac:dyDescent="0.3">
      <c r="A143" s="161">
        <v>68</v>
      </c>
      <c r="B143" s="130" t="s">
        <v>143</v>
      </c>
      <c r="C143" s="124">
        <v>22000</v>
      </c>
      <c r="D143" s="134">
        <v>0</v>
      </c>
      <c r="E143" s="124">
        <v>0</v>
      </c>
      <c r="F143" s="126">
        <v>0</v>
      </c>
      <c r="G143" s="219">
        <f>C143+F143</f>
        <v>22000</v>
      </c>
      <c r="H143" s="152" t="s">
        <v>233</v>
      </c>
      <c r="I143" s="140" t="s">
        <v>234</v>
      </c>
      <c r="J143" s="178"/>
      <c r="K143" s="338"/>
    </row>
    <row r="144" spans="1:11" s="4" customFormat="1" ht="15" x14ac:dyDescent="0.3">
      <c r="A144" s="416" t="s">
        <v>31</v>
      </c>
      <c r="B144" s="431"/>
      <c r="C144" s="117">
        <f>SUM(C141:C143)</f>
        <v>72000</v>
      </c>
      <c r="D144" s="113">
        <f>SUM(D141:D143)</f>
        <v>30000</v>
      </c>
      <c r="E144" s="112">
        <f>SUM(E141:E143)</f>
        <v>18000</v>
      </c>
      <c r="F144" s="114">
        <f>SUM(F141:F143)</f>
        <v>76000</v>
      </c>
      <c r="G144" s="112">
        <f>SUM(G141:G143)</f>
        <v>148000</v>
      </c>
      <c r="H144" s="119"/>
      <c r="I144" s="118"/>
      <c r="J144" s="174"/>
      <c r="K144" s="27"/>
    </row>
    <row r="145" spans="1:11" x14ac:dyDescent="0.3">
      <c r="A145" s="418" t="s">
        <v>9</v>
      </c>
      <c r="B145" s="419"/>
      <c r="C145" s="42"/>
      <c r="D145" s="42"/>
      <c r="E145" s="42"/>
      <c r="F145" s="42"/>
      <c r="G145" s="42"/>
      <c r="H145" s="195"/>
      <c r="I145" s="96"/>
      <c r="J145" s="55"/>
      <c r="K145" s="55"/>
    </row>
    <row r="146" spans="1:11" x14ac:dyDescent="0.3">
      <c r="A146" s="436" t="s">
        <v>53</v>
      </c>
      <c r="B146" s="437"/>
      <c r="C146" s="199">
        <f>C157</f>
        <v>801000</v>
      </c>
      <c r="D146" s="199">
        <f>D157</f>
        <v>58000</v>
      </c>
      <c r="E146" s="199">
        <f>E157</f>
        <v>2000</v>
      </c>
      <c r="F146" s="199">
        <f>F157</f>
        <v>668510</v>
      </c>
      <c r="G146" s="37"/>
      <c r="H146" s="200"/>
      <c r="I146" s="201"/>
      <c r="J146" s="202"/>
      <c r="K146" s="202"/>
    </row>
    <row r="147" spans="1:11" x14ac:dyDescent="0.3">
      <c r="A147" s="414" t="s">
        <v>54</v>
      </c>
      <c r="B147" s="415"/>
      <c r="C147" s="40"/>
      <c r="D147" s="40"/>
      <c r="E147" s="40"/>
      <c r="F147" s="40"/>
      <c r="G147" s="40"/>
      <c r="H147" s="194"/>
      <c r="I147" s="92"/>
      <c r="J147" s="41"/>
      <c r="K147" s="41"/>
    </row>
    <row r="148" spans="1:11" ht="32.4" x14ac:dyDescent="0.3">
      <c r="A148" s="85" t="s">
        <v>43</v>
      </c>
      <c r="B148" s="84" t="s">
        <v>24</v>
      </c>
      <c r="C148" s="33" t="s">
        <v>35</v>
      </c>
      <c r="D148" s="62" t="s">
        <v>36</v>
      </c>
      <c r="E148" s="29" t="s">
        <v>37</v>
      </c>
      <c r="F148" s="72" t="s">
        <v>38</v>
      </c>
      <c r="G148" s="33" t="s">
        <v>29</v>
      </c>
      <c r="H148" s="145" t="s">
        <v>30</v>
      </c>
      <c r="I148" s="93" t="s">
        <v>19</v>
      </c>
      <c r="J148" s="171" t="s">
        <v>20</v>
      </c>
      <c r="K148" s="32" t="s">
        <v>20</v>
      </c>
    </row>
    <row r="149" spans="1:11" ht="135.6" customHeight="1" x14ac:dyDescent="0.3">
      <c r="A149" s="100">
        <v>69</v>
      </c>
      <c r="B149" s="121" t="s">
        <v>293</v>
      </c>
      <c r="C149" s="134">
        <v>18000</v>
      </c>
      <c r="D149" s="135">
        <v>0</v>
      </c>
      <c r="E149" s="124">
        <v>2000</v>
      </c>
      <c r="F149" s="128">
        <v>0</v>
      </c>
      <c r="G149" s="124">
        <f>C149+F149</f>
        <v>18000</v>
      </c>
      <c r="H149" s="137" t="s">
        <v>157</v>
      </c>
      <c r="I149" s="121" t="s">
        <v>166</v>
      </c>
      <c r="J149" s="101" t="s">
        <v>79</v>
      </c>
      <c r="K149" s="344" t="s">
        <v>254</v>
      </c>
    </row>
    <row r="150" spans="1:11" s="18" customFormat="1" ht="163.80000000000001" customHeight="1" x14ac:dyDescent="0.3">
      <c r="A150" s="153">
        <v>70</v>
      </c>
      <c r="B150" s="282" t="s">
        <v>307</v>
      </c>
      <c r="C150" s="266">
        <v>38000</v>
      </c>
      <c r="D150" s="309">
        <v>0</v>
      </c>
      <c r="E150" s="310">
        <v>0</v>
      </c>
      <c r="F150" s="259">
        <v>52000</v>
      </c>
      <c r="G150" s="259">
        <f>C150+F150</f>
        <v>90000</v>
      </c>
      <c r="H150" s="284" t="s">
        <v>200</v>
      </c>
      <c r="I150" s="278" t="s">
        <v>201</v>
      </c>
      <c r="J150" s="228"/>
      <c r="K150" s="343"/>
    </row>
    <row r="151" spans="1:11" s="18" customFormat="1" ht="125.4" customHeight="1" x14ac:dyDescent="0.3">
      <c r="A151" s="361">
        <v>71</v>
      </c>
      <c r="B151" s="362" t="s">
        <v>308</v>
      </c>
      <c r="C151" s="357">
        <v>50000</v>
      </c>
      <c r="D151" s="358">
        <v>0</v>
      </c>
      <c r="E151" s="359">
        <v>0</v>
      </c>
      <c r="F151" s="360">
        <v>50000</v>
      </c>
      <c r="G151" s="357">
        <f>C151+F151</f>
        <v>100000</v>
      </c>
      <c r="H151" s="363" t="s">
        <v>300</v>
      </c>
      <c r="I151" s="364" t="s">
        <v>301</v>
      </c>
      <c r="J151" s="365"/>
      <c r="K151" s="366"/>
    </row>
    <row r="152" spans="1:11" s="89" customFormat="1" ht="322.8" customHeight="1" x14ac:dyDescent="0.3">
      <c r="A152" s="161">
        <v>72</v>
      </c>
      <c r="B152" s="321" t="s">
        <v>309</v>
      </c>
      <c r="C152" s="155">
        <f>65000+180000</f>
        <v>245000</v>
      </c>
      <c r="D152" s="135">
        <v>40000</v>
      </c>
      <c r="E152" s="124">
        <v>0</v>
      </c>
      <c r="F152" s="266">
        <f>46510+110000</f>
        <v>156510</v>
      </c>
      <c r="G152" s="124">
        <f t="shared" ref="G152" si="11">C152+F152</f>
        <v>401510</v>
      </c>
      <c r="H152" s="267" t="s">
        <v>283</v>
      </c>
      <c r="I152" s="268" t="s">
        <v>99</v>
      </c>
      <c r="J152" s="184"/>
      <c r="K152" s="88"/>
    </row>
    <row r="153" spans="1:11" s="18" customFormat="1" ht="109.8" customHeight="1" x14ac:dyDescent="0.3">
      <c r="A153" s="87">
        <v>73</v>
      </c>
      <c r="B153" s="254" t="s">
        <v>310</v>
      </c>
      <c r="C153" s="131">
        <v>50000</v>
      </c>
      <c r="D153" s="132">
        <v>0</v>
      </c>
      <c r="E153" s="131">
        <v>0</v>
      </c>
      <c r="F153" s="133">
        <v>80000</v>
      </c>
      <c r="G153" s="232">
        <f>C153+F153</f>
        <v>130000</v>
      </c>
      <c r="H153" s="367" t="s">
        <v>302</v>
      </c>
      <c r="I153" s="256" t="s">
        <v>112</v>
      </c>
      <c r="J153" s="233"/>
      <c r="K153" s="106"/>
    </row>
    <row r="154" spans="1:11" s="18" customFormat="1" ht="225.6" customHeight="1" x14ac:dyDescent="0.3">
      <c r="A154" s="87">
        <v>74</v>
      </c>
      <c r="B154" s="144" t="s">
        <v>311</v>
      </c>
      <c r="C154" s="131">
        <v>310000</v>
      </c>
      <c r="D154" s="132">
        <v>18000</v>
      </c>
      <c r="E154" s="131">
        <v>0</v>
      </c>
      <c r="F154" s="133">
        <v>260000</v>
      </c>
      <c r="G154" s="232">
        <f>C154+F154</f>
        <v>570000</v>
      </c>
      <c r="H154" s="368" t="s">
        <v>303</v>
      </c>
      <c r="I154" s="369" t="s">
        <v>304</v>
      </c>
      <c r="J154" s="105" t="s">
        <v>98</v>
      </c>
      <c r="K154" s="105"/>
    </row>
    <row r="155" spans="1:11" s="18" customFormat="1" ht="102" customHeight="1" x14ac:dyDescent="0.3">
      <c r="A155" s="161">
        <v>75</v>
      </c>
      <c r="B155" s="158" t="s">
        <v>312</v>
      </c>
      <c r="C155" s="155">
        <v>60000</v>
      </c>
      <c r="D155" s="258">
        <v>0</v>
      </c>
      <c r="E155" s="156">
        <v>0</v>
      </c>
      <c r="F155" s="259">
        <v>40000</v>
      </c>
      <c r="G155" s="159">
        <f t="shared" ref="G155" si="12">C155+F155</f>
        <v>100000</v>
      </c>
      <c r="H155" s="160" t="s">
        <v>216</v>
      </c>
      <c r="I155" s="151" t="s">
        <v>217</v>
      </c>
      <c r="J155" s="178"/>
      <c r="K155" s="191"/>
    </row>
    <row r="156" spans="1:11" s="18" customFormat="1" ht="89.4" customHeight="1" x14ac:dyDescent="0.3">
      <c r="A156" s="153">
        <v>76</v>
      </c>
      <c r="B156" s="157" t="s">
        <v>313</v>
      </c>
      <c r="C156" s="217">
        <v>30000</v>
      </c>
      <c r="D156" s="218">
        <v>0</v>
      </c>
      <c r="E156" s="122">
        <v>0</v>
      </c>
      <c r="F156" s="123">
        <v>30000</v>
      </c>
      <c r="G156" s="217">
        <f>C156+F156</f>
        <v>60000</v>
      </c>
      <c r="H156" s="237" t="s">
        <v>225</v>
      </c>
      <c r="I156" s="127" t="s">
        <v>59</v>
      </c>
      <c r="J156" s="178"/>
      <c r="K156" s="344"/>
    </row>
    <row r="157" spans="1:11" s="8" customFormat="1" ht="22.5" customHeight="1" x14ac:dyDescent="0.3">
      <c r="A157" s="416" t="s">
        <v>31</v>
      </c>
      <c r="B157" s="431"/>
      <c r="C157" s="22">
        <f>SUM(C149:C156)</f>
        <v>801000</v>
      </c>
      <c r="D157" s="63">
        <f>SUM(D149:D156)</f>
        <v>58000</v>
      </c>
      <c r="E157" s="22">
        <f>SUM(E149:E156)</f>
        <v>2000</v>
      </c>
      <c r="F157" s="75">
        <f>SUM(F149:F156)</f>
        <v>668510</v>
      </c>
      <c r="G157" s="22">
        <f>SUM(G149:G156)</f>
        <v>1469510</v>
      </c>
      <c r="H157" s="99"/>
      <c r="I157" s="26"/>
      <c r="J157" s="174"/>
      <c r="K157" s="27"/>
    </row>
    <row r="158" spans="1:11" x14ac:dyDescent="0.3">
      <c r="A158" s="418" t="s">
        <v>13</v>
      </c>
      <c r="B158" s="419"/>
      <c r="C158" s="42"/>
      <c r="D158" s="42"/>
      <c r="E158" s="42"/>
      <c r="F158" s="42"/>
      <c r="G158" s="42"/>
      <c r="H158" s="195"/>
      <c r="I158" s="96"/>
      <c r="J158" s="55"/>
      <c r="K158" s="55"/>
    </row>
    <row r="159" spans="1:11" x14ac:dyDescent="0.3">
      <c r="A159" s="412" t="s">
        <v>14</v>
      </c>
      <c r="B159" s="432"/>
      <c r="C159" s="37">
        <f>C167+C174</f>
        <v>168500</v>
      </c>
      <c r="D159" s="37">
        <f>D167+D174</f>
        <v>0</v>
      </c>
      <c r="E159" s="37">
        <f>E167+E174</f>
        <v>0</v>
      </c>
      <c r="F159" s="37">
        <f>F167+F174</f>
        <v>214000</v>
      </c>
      <c r="G159" s="37"/>
      <c r="H159" s="200"/>
      <c r="I159" s="201"/>
      <c r="J159" s="202"/>
      <c r="K159" s="202"/>
    </row>
    <row r="160" spans="1:11" x14ac:dyDescent="0.3">
      <c r="A160" s="414" t="s">
        <v>15</v>
      </c>
      <c r="B160" s="415"/>
      <c r="C160" s="40"/>
      <c r="D160" s="40"/>
      <c r="E160" s="40"/>
      <c r="F160" s="40"/>
      <c r="G160" s="40"/>
      <c r="H160" s="194"/>
      <c r="I160" s="92"/>
      <c r="J160" s="41"/>
      <c r="K160" s="41"/>
    </row>
    <row r="161" spans="1:11" ht="32.4" x14ac:dyDescent="0.3">
      <c r="A161" s="85" t="s">
        <v>43</v>
      </c>
      <c r="B161" s="84" t="s">
        <v>24</v>
      </c>
      <c r="C161" s="33" t="s">
        <v>35</v>
      </c>
      <c r="D161" s="62" t="s">
        <v>36</v>
      </c>
      <c r="E161" s="29" t="s">
        <v>37</v>
      </c>
      <c r="F161" s="72" t="s">
        <v>38</v>
      </c>
      <c r="G161" s="33" t="s">
        <v>29</v>
      </c>
      <c r="H161" s="145" t="s">
        <v>30</v>
      </c>
      <c r="I161" s="93" t="s">
        <v>19</v>
      </c>
      <c r="J161" s="171" t="s">
        <v>20</v>
      </c>
      <c r="K161" s="32" t="s">
        <v>20</v>
      </c>
    </row>
    <row r="162" spans="1:11" s="18" customFormat="1" ht="117.6" customHeight="1" x14ac:dyDescent="0.3">
      <c r="A162" s="108">
        <v>77</v>
      </c>
      <c r="B162" s="260" t="s">
        <v>50</v>
      </c>
      <c r="C162" s="134">
        <v>21500</v>
      </c>
      <c r="D162" s="135">
        <v>0</v>
      </c>
      <c r="E162" s="124">
        <v>0</v>
      </c>
      <c r="F162" s="128">
        <v>0</v>
      </c>
      <c r="G162" s="124">
        <v>21500</v>
      </c>
      <c r="H162" s="137" t="s">
        <v>255</v>
      </c>
      <c r="I162" s="121" t="s">
        <v>158</v>
      </c>
      <c r="J162" s="252"/>
      <c r="K162" s="344"/>
    </row>
    <row r="163" spans="1:11" s="18" customFormat="1" ht="79.95" customHeight="1" x14ac:dyDescent="0.3">
      <c r="A163" s="87">
        <v>78</v>
      </c>
      <c r="B163" s="252" t="s">
        <v>164</v>
      </c>
      <c r="C163" s="230">
        <v>30000</v>
      </c>
      <c r="D163" s="261">
        <v>0</v>
      </c>
      <c r="E163" s="230">
        <v>0</v>
      </c>
      <c r="F163" s="142">
        <v>0</v>
      </c>
      <c r="G163" s="231">
        <f>C163+F163</f>
        <v>30000</v>
      </c>
      <c r="H163" s="238" t="s">
        <v>280</v>
      </c>
      <c r="I163" s="130" t="s">
        <v>281</v>
      </c>
      <c r="J163" s="130"/>
      <c r="K163" s="105"/>
    </row>
    <row r="164" spans="1:11" s="18" customFormat="1" ht="75" customHeight="1" x14ac:dyDescent="0.3">
      <c r="A164" s="161">
        <v>79</v>
      </c>
      <c r="B164" s="282" t="s">
        <v>202</v>
      </c>
      <c r="C164" s="285">
        <v>0</v>
      </c>
      <c r="D164" s="317">
        <v>0</v>
      </c>
      <c r="E164" s="318">
        <v>0</v>
      </c>
      <c r="F164" s="259">
        <v>60000</v>
      </c>
      <c r="G164" s="259">
        <f>C164+F164</f>
        <v>60000</v>
      </c>
      <c r="H164" s="284" t="s">
        <v>203</v>
      </c>
      <c r="I164" s="278" t="s">
        <v>204</v>
      </c>
      <c r="J164" s="275"/>
      <c r="K164" s="344"/>
    </row>
    <row r="165" spans="1:11" s="18" customFormat="1" ht="127.8" customHeight="1" x14ac:dyDescent="0.3">
      <c r="A165" s="161">
        <v>80</v>
      </c>
      <c r="B165" s="278" t="s">
        <v>205</v>
      </c>
      <c r="C165" s="259">
        <v>11000</v>
      </c>
      <c r="D165" s="317">
        <v>0</v>
      </c>
      <c r="E165" s="318">
        <v>0</v>
      </c>
      <c r="F165" s="259">
        <v>47000</v>
      </c>
      <c r="G165" s="259">
        <f>C165+F165</f>
        <v>58000</v>
      </c>
      <c r="H165" s="286" t="s">
        <v>206</v>
      </c>
      <c r="I165" s="279" t="s">
        <v>207</v>
      </c>
      <c r="J165" s="274"/>
      <c r="K165" s="344"/>
    </row>
    <row r="166" spans="1:11" s="18" customFormat="1" ht="179.4" customHeight="1" x14ac:dyDescent="0.3">
      <c r="A166" s="161">
        <v>81</v>
      </c>
      <c r="B166" s="278" t="s">
        <v>208</v>
      </c>
      <c r="C166" s="266">
        <v>11000</v>
      </c>
      <c r="D166" s="317">
        <v>0</v>
      </c>
      <c r="E166" s="318">
        <v>0</v>
      </c>
      <c r="F166" s="259">
        <v>47000</v>
      </c>
      <c r="G166" s="259">
        <f>C166+F166</f>
        <v>58000</v>
      </c>
      <c r="H166" s="278" t="s">
        <v>209</v>
      </c>
      <c r="I166" s="278" t="s">
        <v>210</v>
      </c>
      <c r="J166" s="275"/>
      <c r="K166" s="345"/>
    </row>
    <row r="167" spans="1:11" s="8" customFormat="1" ht="15" x14ac:dyDescent="0.3">
      <c r="A167" s="416" t="s">
        <v>31</v>
      </c>
      <c r="B167" s="422"/>
      <c r="C167" s="22">
        <f>SUM(C162:C166)</f>
        <v>73500</v>
      </c>
      <c r="D167" s="63">
        <f>SUM(D162:D166)</f>
        <v>0</v>
      </c>
      <c r="E167" s="22">
        <f>SUM(E162:E166)</f>
        <v>0</v>
      </c>
      <c r="F167" s="75">
        <f>SUM(F162:F166)</f>
        <v>154000</v>
      </c>
      <c r="G167" s="22">
        <f>SUM(G162:G166)</f>
        <v>227500</v>
      </c>
      <c r="H167" s="99"/>
      <c r="I167" s="26"/>
      <c r="J167" s="174"/>
      <c r="K167" s="27"/>
    </row>
    <row r="168" spans="1:11" x14ac:dyDescent="0.3">
      <c r="A168" s="418" t="s">
        <v>13</v>
      </c>
      <c r="B168" s="419"/>
      <c r="C168" s="42"/>
      <c r="D168" s="42"/>
      <c r="E168" s="42"/>
      <c r="F168" s="42"/>
      <c r="G168" s="42"/>
      <c r="H168" s="195"/>
      <c r="I168" s="96"/>
      <c r="J168" s="55"/>
      <c r="K168" s="55"/>
    </row>
    <row r="169" spans="1:11" x14ac:dyDescent="0.3">
      <c r="A169" s="435" t="s">
        <v>14</v>
      </c>
      <c r="B169" s="413"/>
      <c r="C169" s="38"/>
      <c r="D169" s="38"/>
      <c r="E169" s="38"/>
      <c r="F169" s="38"/>
      <c r="G169" s="38"/>
      <c r="H169" s="196"/>
      <c r="I169" s="91"/>
      <c r="J169" s="39"/>
      <c r="K169" s="39"/>
    </row>
    <row r="170" spans="1:11" x14ac:dyDescent="0.3">
      <c r="A170" s="414" t="s">
        <v>16</v>
      </c>
      <c r="B170" s="415"/>
      <c r="C170" s="40"/>
      <c r="D170" s="40"/>
      <c r="E170" s="40"/>
      <c r="F170" s="40"/>
      <c r="G170" s="40"/>
      <c r="H170" s="194"/>
      <c r="I170" s="92"/>
      <c r="J170" s="41"/>
      <c r="K170" s="41"/>
    </row>
    <row r="171" spans="1:11" ht="32.4" x14ac:dyDescent="0.3">
      <c r="A171" s="85" t="s">
        <v>43</v>
      </c>
      <c r="B171" s="84" t="s">
        <v>24</v>
      </c>
      <c r="C171" s="33" t="s">
        <v>35</v>
      </c>
      <c r="D171" s="62" t="s">
        <v>36</v>
      </c>
      <c r="E171" s="29" t="s">
        <v>37</v>
      </c>
      <c r="F171" s="72" t="s">
        <v>38</v>
      </c>
      <c r="G171" s="33" t="s">
        <v>29</v>
      </c>
      <c r="H171" s="145" t="s">
        <v>30</v>
      </c>
      <c r="I171" s="93" t="s">
        <v>19</v>
      </c>
      <c r="J171" s="171" t="s">
        <v>20</v>
      </c>
      <c r="K171" s="32" t="s">
        <v>20</v>
      </c>
    </row>
    <row r="172" spans="1:11" s="164" customFormat="1" ht="81" customHeight="1" x14ac:dyDescent="0.3">
      <c r="A172" s="163">
        <v>82</v>
      </c>
      <c r="B172" s="162" t="s">
        <v>62</v>
      </c>
      <c r="C172" s="370">
        <v>80000</v>
      </c>
      <c r="D172" s="371">
        <v>0</v>
      </c>
      <c r="E172" s="372">
        <v>0</v>
      </c>
      <c r="F172" s="373">
        <v>50000</v>
      </c>
      <c r="G172" s="374">
        <f>C172+F172</f>
        <v>130000</v>
      </c>
      <c r="H172" s="375" t="s">
        <v>305</v>
      </c>
      <c r="I172" s="376" t="s">
        <v>306</v>
      </c>
      <c r="J172" s="185"/>
      <c r="K172" s="110"/>
    </row>
    <row r="173" spans="1:11" s="164" customFormat="1" ht="57.6" customHeight="1" x14ac:dyDescent="0.3">
      <c r="A173" s="165">
        <v>83</v>
      </c>
      <c r="B173" s="166" t="s">
        <v>84</v>
      </c>
      <c r="C173" s="217">
        <v>15000</v>
      </c>
      <c r="D173" s="143">
        <v>0</v>
      </c>
      <c r="E173" s="124">
        <v>0</v>
      </c>
      <c r="F173" s="125">
        <v>10000</v>
      </c>
      <c r="G173" s="124">
        <f>C173+F173</f>
        <v>25000</v>
      </c>
      <c r="H173" s="306" t="s">
        <v>71</v>
      </c>
      <c r="I173" s="223" t="s">
        <v>60</v>
      </c>
      <c r="J173" s="185"/>
      <c r="K173" s="188"/>
    </row>
    <row r="174" spans="1:11" s="8" customFormat="1" ht="15" x14ac:dyDescent="0.3">
      <c r="A174" s="416" t="s">
        <v>31</v>
      </c>
      <c r="B174" s="422"/>
      <c r="C174" s="22">
        <f>SUM(C172:C173)</f>
        <v>95000</v>
      </c>
      <c r="D174" s="63">
        <f>SUM(D172:D173)</f>
        <v>0</v>
      </c>
      <c r="E174" s="22">
        <f>SUM(E172:E173)</f>
        <v>0</v>
      </c>
      <c r="F174" s="23">
        <f>SUM(F172:F173)</f>
        <v>60000</v>
      </c>
      <c r="G174" s="22">
        <f>SUM(G172:G173)</f>
        <v>155000</v>
      </c>
      <c r="H174" s="99"/>
      <c r="I174" s="26"/>
      <c r="J174" s="175"/>
      <c r="K174" s="2"/>
    </row>
    <row r="175" spans="1:11" s="10" customFormat="1" ht="21.75" customHeight="1" thickBot="1" x14ac:dyDescent="0.35">
      <c r="A175" s="438" t="s">
        <v>17</v>
      </c>
      <c r="B175" s="439"/>
      <c r="C175" s="16">
        <f>C9+C17+C29+C36+C45+C59+C66+C77+C90+C99+C106+C113+C125+C136+C144+C157+C167+C174</f>
        <v>4500000</v>
      </c>
      <c r="D175" s="76">
        <f t="shared" ref="D175:G175" si="13">D9+D17+D29+D36+D45+D59+D66+D77+D90+D99+D106+D113+D125+D136+D144+D157+D167+D174</f>
        <v>345200</v>
      </c>
      <c r="E175" s="16">
        <f t="shared" si="13"/>
        <v>84700</v>
      </c>
      <c r="F175" s="316">
        <f t="shared" si="13"/>
        <v>4446520</v>
      </c>
      <c r="G175" s="16">
        <f t="shared" si="13"/>
        <v>8946520</v>
      </c>
      <c r="H175" s="86"/>
      <c r="I175" s="13"/>
      <c r="J175" s="186"/>
      <c r="K175" s="14"/>
    </row>
    <row r="176" spans="1:11" ht="28.2" customHeight="1" thickTop="1" x14ac:dyDescent="0.3">
      <c r="B176" s="28" t="s">
        <v>18</v>
      </c>
      <c r="C176" s="11"/>
      <c r="D176" s="11"/>
      <c r="E176" s="11"/>
      <c r="F176" s="11"/>
      <c r="H176" s="1"/>
      <c r="I176" s="97"/>
      <c r="J176" s="1"/>
      <c r="K176" s="1"/>
    </row>
    <row r="177" spans="1:11" hidden="1" x14ac:dyDescent="0.3">
      <c r="B177" s="1"/>
      <c r="C177" s="11"/>
      <c r="D177" s="11"/>
      <c r="E177" s="11"/>
      <c r="F177" s="11"/>
      <c r="H177" s="1"/>
      <c r="I177" s="97"/>
      <c r="J177" s="1"/>
      <c r="K177" s="1"/>
    </row>
    <row r="178" spans="1:11" hidden="1" x14ac:dyDescent="0.3">
      <c r="B178" s="111" t="s">
        <v>55</v>
      </c>
      <c r="C178" s="11">
        <v>4550000</v>
      </c>
      <c r="D178" s="11"/>
      <c r="E178" s="11"/>
      <c r="F178" s="11">
        <v>4530660</v>
      </c>
      <c r="H178" s="1"/>
      <c r="I178" s="97"/>
      <c r="J178" s="1"/>
      <c r="K178" s="1"/>
    </row>
    <row r="179" spans="1:11" hidden="1" x14ac:dyDescent="0.3">
      <c r="K179" s="1"/>
    </row>
    <row r="180" spans="1:11" s="11" customFormat="1" hidden="1" x14ac:dyDescent="0.3">
      <c r="A180" s="82"/>
      <c r="B180"/>
      <c r="C180" s="120">
        <f>C178*0.2</f>
        <v>910000</v>
      </c>
      <c r="D180" s="12"/>
      <c r="E180" s="12"/>
      <c r="F180" s="120">
        <f>F178*0.2</f>
        <v>906132</v>
      </c>
      <c r="H180"/>
      <c r="I180" s="98"/>
      <c r="J180"/>
      <c r="K180"/>
    </row>
    <row r="182" spans="1:11" ht="32.4" x14ac:dyDescent="0.3">
      <c r="B182" s="227" t="s">
        <v>114</v>
      </c>
      <c r="C182" s="224">
        <v>4500000</v>
      </c>
      <c r="D182" s="224"/>
      <c r="E182" s="224"/>
      <c r="F182" s="224">
        <v>4446520</v>
      </c>
    </row>
    <row r="184" spans="1:11" ht="39" customHeight="1" x14ac:dyDescent="0.3">
      <c r="B184" s="226" t="s">
        <v>118</v>
      </c>
      <c r="C184" s="120">
        <f>C182*0.2</f>
        <v>900000</v>
      </c>
      <c r="D184" s="120"/>
      <c r="E184" s="120"/>
      <c r="F184" s="120">
        <f>F182*0.2</f>
        <v>889304</v>
      </c>
    </row>
    <row r="185" spans="1:11" x14ac:dyDescent="0.3">
      <c r="B185" t="s">
        <v>117</v>
      </c>
    </row>
    <row r="186" spans="1:11" x14ac:dyDescent="0.3">
      <c r="B186" t="s">
        <v>116</v>
      </c>
    </row>
    <row r="187" spans="1:11" x14ac:dyDescent="0.3">
      <c r="B187" t="s">
        <v>115</v>
      </c>
    </row>
  </sheetData>
  <mergeCells count="74">
    <mergeCell ref="A169:B169"/>
    <mergeCell ref="A170:B170"/>
    <mergeCell ref="A174:B174"/>
    <mergeCell ref="A175:B175"/>
    <mergeCell ref="A157:B157"/>
    <mergeCell ref="A158:B158"/>
    <mergeCell ref="A159:B159"/>
    <mergeCell ref="A160:B160"/>
    <mergeCell ref="A167:B167"/>
    <mergeCell ref="A168:B168"/>
    <mergeCell ref="A147:B147"/>
    <mergeCell ref="A125:B125"/>
    <mergeCell ref="A126:B126"/>
    <mergeCell ref="A127:B127"/>
    <mergeCell ref="A128:B128"/>
    <mergeCell ref="A136:B136"/>
    <mergeCell ref="A137:B137"/>
    <mergeCell ref="A138:B138"/>
    <mergeCell ref="A139:B139"/>
    <mergeCell ref="A144:B144"/>
    <mergeCell ref="A145:B145"/>
    <mergeCell ref="A146:B146"/>
    <mergeCell ref="A116:B116"/>
    <mergeCell ref="A99:B99"/>
    <mergeCell ref="A100:B100"/>
    <mergeCell ref="A101:B101"/>
    <mergeCell ref="A102:B102"/>
    <mergeCell ref="A106:B106"/>
    <mergeCell ref="A107:B107"/>
    <mergeCell ref="A108:B108"/>
    <mergeCell ref="A109:B109"/>
    <mergeCell ref="A113:B113"/>
    <mergeCell ref="A114:B114"/>
    <mergeCell ref="A115:B115"/>
    <mergeCell ref="A93:B93"/>
    <mergeCell ref="A66:B66"/>
    <mergeCell ref="A67:B67"/>
    <mergeCell ref="A68:B68"/>
    <mergeCell ref="A69:B69"/>
    <mergeCell ref="A77:B77"/>
    <mergeCell ref="A78:B78"/>
    <mergeCell ref="A79:B79"/>
    <mergeCell ref="A80:B80"/>
    <mergeCell ref="A90:B90"/>
    <mergeCell ref="A91:B91"/>
    <mergeCell ref="A92:B92"/>
    <mergeCell ref="A62:B62"/>
    <mergeCell ref="A36:B36"/>
    <mergeCell ref="A37:B37"/>
    <mergeCell ref="A38:B38"/>
    <mergeCell ref="A39:B39"/>
    <mergeCell ref="A45:B45"/>
    <mergeCell ref="A46:B46"/>
    <mergeCell ref="A47:B47"/>
    <mergeCell ref="A48:B48"/>
    <mergeCell ref="A59:B59"/>
    <mergeCell ref="A60:B60"/>
    <mergeCell ref="A61:B61"/>
    <mergeCell ref="A32:B32"/>
    <mergeCell ref="A1:K1"/>
    <mergeCell ref="A2:B2"/>
    <mergeCell ref="A3:B3"/>
    <mergeCell ref="A4:B4"/>
    <mergeCell ref="A9:B9"/>
    <mergeCell ref="A18:B18"/>
    <mergeCell ref="A19:B19"/>
    <mergeCell ref="A20:B20"/>
    <mergeCell ref="A29:B29"/>
    <mergeCell ref="A30:B30"/>
    <mergeCell ref="A31:B31"/>
    <mergeCell ref="A10:B10"/>
    <mergeCell ref="A11:B11"/>
    <mergeCell ref="A12:B12"/>
    <mergeCell ref="A17:B17"/>
  </mergeCells>
  <phoneticPr fontId="2" type="noConversion"/>
  <printOptions horizontalCentered="1"/>
  <pageMargins left="0.15748031496062992" right="0.15748031496062992" top="0.19685039370078741" bottom="0" header="0.11811023622047245" footer="0"/>
  <pageSetup paperSize="9" scale="77" orientation="landscape" r:id="rId1"/>
  <headerFooter alignWithMargins="0">
    <oddFooter>&amp;R&amp;P</oddFooter>
  </headerFooter>
  <rowBreaks count="15" manualBreakCount="15">
    <brk id="9" max="16383" man="1"/>
    <brk id="17" max="16383" man="1"/>
    <brk id="29" max="16383" man="1"/>
    <brk id="36" max="16383" man="1"/>
    <brk id="45" max="16383" man="1"/>
    <brk id="52" max="16383" man="1"/>
    <brk id="59" max="16383" man="1"/>
    <brk id="73" max="16383" man="1"/>
    <brk id="82" max="16383" man="1"/>
    <brk id="90" max="16383" man="1"/>
    <brk id="113" max="16383" man="1"/>
    <brk id="125" max="16383" man="1"/>
    <brk id="136" max="16383" man="1"/>
    <brk id="144" max="16383" man="1"/>
    <brk id="1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zoomScale="85" zoomScaleNormal="85" zoomScaleSheetLayoutView="90" workbookViewId="0">
      <selection activeCell="H187" sqref="H187"/>
    </sheetView>
  </sheetViews>
  <sheetFormatPr defaultRowHeight="16.2" x14ac:dyDescent="0.3"/>
  <cols>
    <col min="1" max="1" width="4.88671875" style="82" customWidth="1"/>
    <col min="2" max="2" width="18.6640625" customWidth="1"/>
    <col min="3" max="3" width="13" style="12" customWidth="1"/>
    <col min="4" max="4" width="14.6640625" style="12" customWidth="1"/>
    <col min="5" max="5" width="12.88671875" style="12" customWidth="1"/>
    <col min="6" max="6" width="14" style="12" customWidth="1"/>
    <col min="7" max="7" width="12.33203125" style="11" customWidth="1"/>
    <col min="8" max="8" width="64.33203125" customWidth="1"/>
    <col min="9" max="9" width="14.21875" style="98" customWidth="1"/>
    <col min="10" max="10" width="3" hidden="1" customWidth="1"/>
    <col min="11" max="11" width="10.6640625" customWidth="1"/>
    <col min="12" max="12" width="7.88671875" customWidth="1"/>
  </cols>
  <sheetData>
    <row r="1" spans="1:11" ht="20.399999999999999" thickBot="1" x14ac:dyDescent="0.35">
      <c r="A1" s="409" t="s">
        <v>314</v>
      </c>
      <c r="B1" s="409"/>
      <c r="C1" s="409"/>
      <c r="D1" s="409"/>
      <c r="E1" s="409"/>
      <c r="F1" s="409"/>
      <c r="G1" s="409"/>
      <c r="H1" s="409"/>
      <c r="I1" s="409"/>
      <c r="J1" s="409"/>
      <c r="K1" s="409"/>
    </row>
    <row r="2" spans="1:11" ht="16.8" thickTop="1" x14ac:dyDescent="0.3">
      <c r="A2" s="410" t="s">
        <v>21</v>
      </c>
      <c r="B2" s="411"/>
      <c r="C2" s="35"/>
      <c r="D2" s="35"/>
      <c r="E2" s="35"/>
      <c r="F2" s="35"/>
      <c r="G2" s="35"/>
      <c r="H2" s="323"/>
      <c r="I2" s="90"/>
      <c r="J2" s="323"/>
      <c r="K2" s="36"/>
    </row>
    <row r="3" spans="1:11" ht="15.6" customHeight="1" x14ac:dyDescent="0.3">
      <c r="A3" s="412" t="s">
        <v>22</v>
      </c>
      <c r="B3" s="413"/>
      <c r="C3" s="37">
        <f>C9+C17</f>
        <v>736000</v>
      </c>
      <c r="D3" s="37">
        <f t="shared" ref="D3:F3" si="0">D9+D17</f>
        <v>174000</v>
      </c>
      <c r="E3" s="37">
        <f t="shared" si="0"/>
        <v>61200</v>
      </c>
      <c r="F3" s="37">
        <f t="shared" si="0"/>
        <v>629500</v>
      </c>
      <c r="G3" s="199"/>
      <c r="H3" s="200"/>
      <c r="I3" s="201"/>
      <c r="J3" s="200"/>
      <c r="K3" s="202"/>
    </row>
    <row r="4" spans="1:11" x14ac:dyDescent="0.3">
      <c r="A4" s="414" t="s">
        <v>23</v>
      </c>
      <c r="B4" s="415"/>
      <c r="C4" s="40"/>
      <c r="D4" s="40"/>
      <c r="E4" s="40"/>
      <c r="F4" s="40"/>
      <c r="G4" s="40"/>
      <c r="H4" s="325"/>
      <c r="I4" s="92"/>
      <c r="J4" s="325"/>
      <c r="K4" s="41"/>
    </row>
    <row r="5" spans="1:11" ht="68.400000000000006" customHeight="1" x14ac:dyDescent="0.3">
      <c r="A5" s="85" t="s">
        <v>43</v>
      </c>
      <c r="B5" s="83" t="s">
        <v>24</v>
      </c>
      <c r="C5" s="29" t="s">
        <v>25</v>
      </c>
      <c r="D5" s="30" t="s">
        <v>26</v>
      </c>
      <c r="E5" s="31" t="s">
        <v>27</v>
      </c>
      <c r="F5" s="62" t="s">
        <v>28</v>
      </c>
      <c r="G5" s="33" t="s">
        <v>29</v>
      </c>
      <c r="H5" s="145" t="s">
        <v>30</v>
      </c>
      <c r="I5" s="93" t="s">
        <v>19</v>
      </c>
      <c r="J5" s="171" t="s">
        <v>20</v>
      </c>
      <c r="K5" s="32" t="s">
        <v>20</v>
      </c>
    </row>
    <row r="6" spans="1:11" s="17" customFormat="1" ht="107.4" customHeight="1" x14ac:dyDescent="0.3">
      <c r="A6" s="100">
        <v>1</v>
      </c>
      <c r="B6" s="121" t="s">
        <v>86</v>
      </c>
      <c r="C6" s="134">
        <v>250000</v>
      </c>
      <c r="D6" s="135">
        <v>0</v>
      </c>
      <c r="E6" s="124">
        <v>0</v>
      </c>
      <c r="F6" s="128">
        <v>250000</v>
      </c>
      <c r="G6" s="134">
        <f>SUM(C6+F6)</f>
        <v>500000</v>
      </c>
      <c r="H6" s="234" t="s">
        <v>257</v>
      </c>
      <c r="I6" s="127" t="s">
        <v>258</v>
      </c>
      <c r="J6" s="235"/>
      <c r="K6" s="236"/>
    </row>
    <row r="7" spans="1:11" s="17" customFormat="1" ht="177" customHeight="1" x14ac:dyDescent="0.3">
      <c r="A7" s="100">
        <v>2</v>
      </c>
      <c r="B7" s="121" t="s">
        <v>87</v>
      </c>
      <c r="C7" s="124">
        <v>160000</v>
      </c>
      <c r="D7" s="225">
        <v>0</v>
      </c>
      <c r="E7" s="124">
        <v>13200</v>
      </c>
      <c r="F7" s="129">
        <v>120000</v>
      </c>
      <c r="G7" s="134">
        <f>C7+F7</f>
        <v>280000</v>
      </c>
      <c r="H7" s="237" t="s">
        <v>259</v>
      </c>
      <c r="I7" s="121" t="s">
        <v>103</v>
      </c>
      <c r="J7" s="172"/>
      <c r="K7" s="187"/>
    </row>
    <row r="8" spans="1:11" s="17" customFormat="1" ht="229.2" customHeight="1" x14ac:dyDescent="0.3">
      <c r="A8" s="100">
        <v>3</v>
      </c>
      <c r="B8" s="130" t="s">
        <v>88</v>
      </c>
      <c r="C8" s="131">
        <v>200000</v>
      </c>
      <c r="D8" s="132">
        <v>150000</v>
      </c>
      <c r="E8" s="131">
        <v>48000</v>
      </c>
      <c r="F8" s="133">
        <v>190000</v>
      </c>
      <c r="G8" s="232">
        <f>C8+F8</f>
        <v>390000</v>
      </c>
      <c r="H8" s="238" t="s">
        <v>162</v>
      </c>
      <c r="I8" s="121" t="s">
        <v>165</v>
      </c>
      <c r="J8" s="172"/>
      <c r="K8" s="101"/>
    </row>
    <row r="9" spans="1:11" s="3" customFormat="1" x14ac:dyDescent="0.3">
      <c r="A9" s="416" t="s">
        <v>31</v>
      </c>
      <c r="B9" s="417"/>
      <c r="C9" s="22">
        <f>SUM(C6:C8)</f>
        <v>610000</v>
      </c>
      <c r="D9" s="75">
        <f>SUM(D6:D8)</f>
        <v>150000</v>
      </c>
      <c r="E9" s="25">
        <f>SUM(E6:E8)</f>
        <v>61200</v>
      </c>
      <c r="F9" s="63">
        <f>SUM(F6:F8)</f>
        <v>560000</v>
      </c>
      <c r="G9" s="22">
        <f>SUM(G6:G8)</f>
        <v>1170000</v>
      </c>
      <c r="H9" s="148"/>
      <c r="I9" s="80"/>
      <c r="J9" s="173"/>
      <c r="K9" s="81"/>
    </row>
    <row r="10" spans="1:11" x14ac:dyDescent="0.3">
      <c r="A10" s="427" t="s">
        <v>21</v>
      </c>
      <c r="B10" s="428"/>
      <c r="C10" s="296"/>
      <c r="D10" s="296"/>
      <c r="E10" s="296"/>
      <c r="F10" s="296"/>
      <c r="G10" s="296"/>
      <c r="H10" s="328"/>
      <c r="I10" s="298"/>
      <c r="J10" s="328"/>
      <c r="K10" s="299"/>
    </row>
    <row r="11" spans="1:11" s="294" customFormat="1" ht="21" customHeight="1" x14ac:dyDescent="0.3">
      <c r="A11" s="429" t="s">
        <v>22</v>
      </c>
      <c r="B11" s="430"/>
      <c r="C11" s="295"/>
      <c r="D11" s="295"/>
      <c r="E11" s="295"/>
      <c r="F11" s="295"/>
      <c r="G11" s="295"/>
      <c r="H11" s="291"/>
      <c r="I11" s="292"/>
      <c r="J11" s="291"/>
      <c r="K11" s="293"/>
    </row>
    <row r="12" spans="1:11" x14ac:dyDescent="0.3">
      <c r="A12" s="414" t="s">
        <v>226</v>
      </c>
      <c r="B12" s="415"/>
      <c r="C12" s="40"/>
      <c r="D12" s="40"/>
      <c r="E12" s="40"/>
      <c r="F12" s="40"/>
      <c r="G12" s="40"/>
      <c r="H12" s="325"/>
      <c r="I12" s="92"/>
      <c r="J12" s="325"/>
      <c r="K12" s="41"/>
    </row>
    <row r="13" spans="1:11" ht="68.400000000000006" customHeight="1" x14ac:dyDescent="0.3">
      <c r="A13" s="85" t="s">
        <v>43</v>
      </c>
      <c r="B13" s="83" t="s">
        <v>24</v>
      </c>
      <c r="C13" s="29" t="s">
        <v>25</v>
      </c>
      <c r="D13" s="30" t="s">
        <v>26</v>
      </c>
      <c r="E13" s="31" t="s">
        <v>27</v>
      </c>
      <c r="F13" s="62" t="s">
        <v>28</v>
      </c>
      <c r="G13" s="33" t="s">
        <v>29</v>
      </c>
      <c r="H13" s="145" t="s">
        <v>30</v>
      </c>
      <c r="I13" s="93" t="s">
        <v>19</v>
      </c>
      <c r="J13" s="171" t="s">
        <v>20</v>
      </c>
      <c r="K13" s="32" t="s">
        <v>20</v>
      </c>
    </row>
    <row r="14" spans="1:11" ht="91.8" customHeight="1" x14ac:dyDescent="0.3">
      <c r="A14" s="311">
        <v>4</v>
      </c>
      <c r="B14" s="157" t="s">
        <v>263</v>
      </c>
      <c r="C14" s="155">
        <v>35000</v>
      </c>
      <c r="D14" s="258">
        <v>24000</v>
      </c>
      <c r="E14" s="156">
        <v>0</v>
      </c>
      <c r="F14" s="259">
        <v>15000</v>
      </c>
      <c r="G14" s="155">
        <f>SUM(C14+F14)</f>
        <v>50000</v>
      </c>
      <c r="H14" s="312" t="s">
        <v>260</v>
      </c>
      <c r="I14" s="313" t="s">
        <v>264</v>
      </c>
      <c r="J14" s="314"/>
      <c r="K14" s="315"/>
    </row>
    <row r="15" spans="1:11" ht="89.4" customHeight="1" x14ac:dyDescent="0.3">
      <c r="A15" s="311">
        <v>5</v>
      </c>
      <c r="B15" s="157" t="s">
        <v>261</v>
      </c>
      <c r="C15" s="155">
        <v>60000</v>
      </c>
      <c r="D15" s="258">
        <v>0</v>
      </c>
      <c r="E15" s="156">
        <v>0</v>
      </c>
      <c r="F15" s="259">
        <v>40000</v>
      </c>
      <c r="G15" s="155">
        <f>SUM(C15+F15)</f>
        <v>100000</v>
      </c>
      <c r="H15" s="312" t="s">
        <v>262</v>
      </c>
      <c r="I15" s="313" t="s">
        <v>265</v>
      </c>
      <c r="J15" s="314"/>
      <c r="K15" s="315"/>
    </row>
    <row r="16" spans="1:11" s="17" customFormat="1" ht="75" x14ac:dyDescent="0.3">
      <c r="A16" s="100">
        <v>6</v>
      </c>
      <c r="B16" s="121" t="s">
        <v>266</v>
      </c>
      <c r="C16" s="134">
        <v>31000</v>
      </c>
      <c r="D16" s="135">
        <v>0</v>
      </c>
      <c r="E16" s="124">
        <v>0</v>
      </c>
      <c r="F16" s="128">
        <v>14500</v>
      </c>
      <c r="G16" s="134">
        <f>SUM(C16+F16)</f>
        <v>45500</v>
      </c>
      <c r="H16" s="234" t="s">
        <v>227</v>
      </c>
      <c r="I16" s="127" t="s">
        <v>228</v>
      </c>
      <c r="J16" s="235"/>
      <c r="K16" s="236"/>
    </row>
    <row r="17" spans="1:11" s="3" customFormat="1" x14ac:dyDescent="0.3">
      <c r="A17" s="416" t="s">
        <v>31</v>
      </c>
      <c r="B17" s="417"/>
      <c r="C17" s="22">
        <f>SUM(C14:C16)</f>
        <v>126000</v>
      </c>
      <c r="D17" s="75">
        <f>SUM(D14:D16)</f>
        <v>24000</v>
      </c>
      <c r="E17" s="25">
        <f>SUM(E14:E16)</f>
        <v>0</v>
      </c>
      <c r="F17" s="63">
        <f>SUM(F14:F16)</f>
        <v>69500</v>
      </c>
      <c r="G17" s="22">
        <f>SUM(G14:G16)</f>
        <v>195500</v>
      </c>
      <c r="H17" s="148"/>
      <c r="I17" s="80"/>
      <c r="J17" s="173"/>
      <c r="K17" s="81"/>
    </row>
    <row r="18" spans="1:11" x14ac:dyDescent="0.3">
      <c r="A18" s="418" t="s">
        <v>32</v>
      </c>
      <c r="B18" s="419"/>
      <c r="C18" s="42"/>
      <c r="D18" s="42"/>
      <c r="E18" s="42"/>
      <c r="F18" s="42"/>
      <c r="G18" s="42"/>
      <c r="H18" s="43"/>
      <c r="I18" s="94"/>
      <c r="J18" s="44"/>
      <c r="K18" s="44"/>
    </row>
    <row r="19" spans="1:11" x14ac:dyDescent="0.3">
      <c r="A19" s="412" t="s">
        <v>33</v>
      </c>
      <c r="B19" s="413"/>
      <c r="C19" s="37">
        <f>C29+C36</f>
        <v>296960</v>
      </c>
      <c r="D19" s="37">
        <f>D29+D36</f>
        <v>15200</v>
      </c>
      <c r="E19" s="37">
        <f>E29+E36</f>
        <v>0</v>
      </c>
      <c r="F19" s="37">
        <f>F29+F36</f>
        <v>241500</v>
      </c>
      <c r="G19" s="37"/>
      <c r="H19" s="200"/>
      <c r="I19" s="201"/>
      <c r="J19" s="202"/>
      <c r="K19" s="202"/>
    </row>
    <row r="20" spans="1:11" x14ac:dyDescent="0.3">
      <c r="A20" s="420" t="s">
        <v>34</v>
      </c>
      <c r="B20" s="421"/>
      <c r="C20" s="40"/>
      <c r="D20" s="40"/>
      <c r="E20" s="40"/>
      <c r="F20" s="40"/>
      <c r="G20" s="40"/>
      <c r="H20" s="325"/>
      <c r="I20" s="92"/>
      <c r="J20" s="41"/>
      <c r="K20" s="41"/>
    </row>
    <row r="21" spans="1:11" ht="32.4" x14ac:dyDescent="0.3">
      <c r="A21" s="85" t="s">
        <v>43</v>
      </c>
      <c r="B21" s="84" t="s">
        <v>24</v>
      </c>
      <c r="C21" s="33" t="s">
        <v>35</v>
      </c>
      <c r="D21" s="62" t="s">
        <v>36</v>
      </c>
      <c r="E21" s="31" t="s">
        <v>37</v>
      </c>
      <c r="F21" s="64" t="s">
        <v>38</v>
      </c>
      <c r="G21" s="33" t="s">
        <v>29</v>
      </c>
      <c r="H21" s="145" t="s">
        <v>30</v>
      </c>
      <c r="I21" s="93" t="s">
        <v>19</v>
      </c>
      <c r="J21" s="171" t="s">
        <v>20</v>
      </c>
      <c r="K21" s="32" t="s">
        <v>20</v>
      </c>
    </row>
    <row r="22" spans="1:11" ht="198" customHeight="1" x14ac:dyDescent="0.3">
      <c r="A22" s="100">
        <v>7</v>
      </c>
      <c r="B22" s="150" t="s">
        <v>44</v>
      </c>
      <c r="C22" s="134">
        <v>58560</v>
      </c>
      <c r="D22" s="135">
        <v>0</v>
      </c>
      <c r="E22" s="134">
        <v>0</v>
      </c>
      <c r="F22" s="135">
        <v>38000</v>
      </c>
      <c r="G22" s="124">
        <f>C22+F22</f>
        <v>96560</v>
      </c>
      <c r="H22" s="137" t="s">
        <v>211</v>
      </c>
      <c r="I22" s="121" t="s">
        <v>74</v>
      </c>
      <c r="J22" s="212"/>
      <c r="K22" s="213"/>
    </row>
    <row r="23" spans="1:11" ht="118.8" customHeight="1" x14ac:dyDescent="0.3">
      <c r="A23" s="100">
        <v>8</v>
      </c>
      <c r="B23" s="150" t="s">
        <v>235</v>
      </c>
      <c r="C23" s="134">
        <v>43200</v>
      </c>
      <c r="D23" s="135">
        <v>0</v>
      </c>
      <c r="E23" s="134">
        <v>0</v>
      </c>
      <c r="F23" s="135">
        <v>0</v>
      </c>
      <c r="G23" s="124">
        <f>C23+F23</f>
        <v>43200</v>
      </c>
      <c r="H23" s="137" t="s">
        <v>148</v>
      </c>
      <c r="I23" s="121" t="s">
        <v>75</v>
      </c>
      <c r="J23" s="212"/>
      <c r="K23" s="214"/>
    </row>
    <row r="24" spans="1:11" ht="172.2" customHeight="1" x14ac:dyDescent="0.3">
      <c r="A24" s="100">
        <v>9</v>
      </c>
      <c r="B24" s="150" t="s">
        <v>45</v>
      </c>
      <c r="C24" s="134">
        <v>89000</v>
      </c>
      <c r="D24" s="135">
        <v>0</v>
      </c>
      <c r="E24" s="134">
        <v>0</v>
      </c>
      <c r="F24" s="135">
        <v>51000</v>
      </c>
      <c r="G24" s="124">
        <f>C24+F24</f>
        <v>140000</v>
      </c>
      <c r="H24" s="137" t="s">
        <v>243</v>
      </c>
      <c r="I24" s="121" t="s">
        <v>76</v>
      </c>
      <c r="J24" s="212"/>
      <c r="K24" s="213"/>
    </row>
    <row r="25" spans="1:11" s="18" customFormat="1" ht="159.6" customHeight="1" x14ac:dyDescent="0.3">
      <c r="A25" s="100">
        <v>10</v>
      </c>
      <c r="B25" s="150" t="s">
        <v>46</v>
      </c>
      <c r="C25" s="134">
        <v>32300</v>
      </c>
      <c r="D25" s="135">
        <v>0</v>
      </c>
      <c r="E25" s="134">
        <v>0</v>
      </c>
      <c r="F25" s="135">
        <v>63500</v>
      </c>
      <c r="G25" s="124">
        <f>C25+F25</f>
        <v>95800</v>
      </c>
      <c r="H25" s="137" t="s">
        <v>244</v>
      </c>
      <c r="I25" s="121" t="s">
        <v>245</v>
      </c>
      <c r="J25" s="212"/>
      <c r="K25" s="213"/>
    </row>
    <row r="26" spans="1:11" s="18" customFormat="1" ht="87.6" customHeight="1" x14ac:dyDescent="0.3">
      <c r="A26" s="87">
        <v>11</v>
      </c>
      <c r="B26" s="136" t="s">
        <v>89</v>
      </c>
      <c r="C26" s="232">
        <v>0</v>
      </c>
      <c r="D26" s="240">
        <v>0</v>
      </c>
      <c r="E26" s="131">
        <v>0</v>
      </c>
      <c r="F26" s="133">
        <v>30000</v>
      </c>
      <c r="G26" s="134">
        <f>C26+F26</f>
        <v>30000</v>
      </c>
      <c r="H26" s="241" t="s">
        <v>267</v>
      </c>
      <c r="I26" s="136" t="s">
        <v>104</v>
      </c>
      <c r="J26" s="243"/>
      <c r="K26" s="244"/>
    </row>
    <row r="27" spans="1:11" s="18" customFormat="1" ht="59.4" customHeight="1" x14ac:dyDescent="0.3">
      <c r="A27" s="87">
        <v>12</v>
      </c>
      <c r="B27" s="168" t="s">
        <v>63</v>
      </c>
      <c r="C27" s="134">
        <v>12000</v>
      </c>
      <c r="D27" s="135">
        <v>0</v>
      </c>
      <c r="E27" s="134">
        <v>0</v>
      </c>
      <c r="F27" s="135">
        <v>0</v>
      </c>
      <c r="G27" s="124">
        <f t="shared" ref="G27:G28" si="1">C27+F27</f>
        <v>12000</v>
      </c>
      <c r="H27" s="149" t="s">
        <v>133</v>
      </c>
      <c r="I27" s="136" t="s">
        <v>64</v>
      </c>
      <c r="J27" s="176"/>
      <c r="K27" s="189"/>
    </row>
    <row r="28" spans="1:11" s="18" customFormat="1" ht="57" customHeight="1" x14ac:dyDescent="0.3">
      <c r="A28" s="87">
        <v>13</v>
      </c>
      <c r="B28" s="168" t="s">
        <v>134</v>
      </c>
      <c r="C28" s="134">
        <v>10000</v>
      </c>
      <c r="D28" s="135">
        <v>0</v>
      </c>
      <c r="E28" s="134">
        <v>0</v>
      </c>
      <c r="F28" s="135">
        <v>0</v>
      </c>
      <c r="G28" s="124">
        <f t="shared" si="1"/>
        <v>10000</v>
      </c>
      <c r="H28" s="149" t="s">
        <v>135</v>
      </c>
      <c r="I28" s="136" t="s">
        <v>65</v>
      </c>
      <c r="J28" s="176"/>
      <c r="K28" s="102"/>
    </row>
    <row r="29" spans="1:11" s="18" customFormat="1" ht="15" x14ac:dyDescent="0.3">
      <c r="A29" s="416" t="s">
        <v>31</v>
      </c>
      <c r="B29" s="422"/>
      <c r="C29" s="22">
        <f>SUM(C22:C28)</f>
        <v>245060</v>
      </c>
      <c r="D29" s="63">
        <f>SUM(D22:D28)</f>
        <v>0</v>
      </c>
      <c r="E29" s="25">
        <f>SUM(E22:E28)</f>
        <v>0</v>
      </c>
      <c r="F29" s="63">
        <f>SUM(F22:F28)</f>
        <v>182500</v>
      </c>
      <c r="G29" s="22">
        <f>SUM(G22:G28)</f>
        <v>427560</v>
      </c>
      <c r="H29" s="99"/>
      <c r="I29" s="26"/>
      <c r="J29" s="174"/>
      <c r="K29" s="27"/>
    </row>
    <row r="30" spans="1:11" s="18" customFormat="1" x14ac:dyDescent="0.3">
      <c r="A30" s="423" t="s">
        <v>32</v>
      </c>
      <c r="B30" s="424"/>
      <c r="C30" s="45"/>
      <c r="D30" s="45"/>
      <c r="E30" s="45"/>
      <c r="F30" s="45"/>
      <c r="G30" s="45"/>
      <c r="H30" s="46"/>
      <c r="I30" s="46"/>
      <c r="J30" s="47"/>
      <c r="K30" s="47"/>
    </row>
    <row r="31" spans="1:11" s="4" customFormat="1" x14ac:dyDescent="0.3">
      <c r="A31" s="425" t="s">
        <v>33</v>
      </c>
      <c r="B31" s="426"/>
      <c r="C31" s="77"/>
      <c r="D31" s="77"/>
      <c r="E31" s="77"/>
      <c r="F31" s="77"/>
      <c r="G31" s="49"/>
      <c r="H31" s="50"/>
      <c r="I31" s="50"/>
      <c r="J31" s="51"/>
      <c r="K31" s="51"/>
    </row>
    <row r="32" spans="1:11" s="4" customFormat="1" x14ac:dyDescent="0.3">
      <c r="A32" s="407" t="s">
        <v>42</v>
      </c>
      <c r="B32" s="408"/>
      <c r="C32" s="52"/>
      <c r="D32" s="52"/>
      <c r="E32" s="52"/>
      <c r="F32" s="52"/>
      <c r="G32" s="52"/>
      <c r="H32" s="53"/>
      <c r="I32" s="53"/>
      <c r="J32" s="54"/>
      <c r="K32" s="54"/>
    </row>
    <row r="33" spans="1:11" s="4" customFormat="1" ht="32.4" x14ac:dyDescent="0.3">
      <c r="A33" s="85" t="s">
        <v>43</v>
      </c>
      <c r="B33" s="84" t="s">
        <v>24</v>
      </c>
      <c r="C33" s="33" t="s">
        <v>35</v>
      </c>
      <c r="D33" s="30" t="s">
        <v>36</v>
      </c>
      <c r="E33" s="31" t="s">
        <v>37</v>
      </c>
      <c r="F33" s="64" t="s">
        <v>38</v>
      </c>
      <c r="G33" s="33" t="s">
        <v>29</v>
      </c>
      <c r="H33" s="145" t="s">
        <v>30</v>
      </c>
      <c r="I33" s="93" t="s">
        <v>19</v>
      </c>
      <c r="J33" s="171" t="s">
        <v>20</v>
      </c>
      <c r="K33" s="32" t="s">
        <v>20</v>
      </c>
    </row>
    <row r="34" spans="1:11" s="4" customFormat="1" ht="296.39999999999998" customHeight="1" x14ac:dyDescent="0.3">
      <c r="A34" s="108">
        <v>14</v>
      </c>
      <c r="B34" s="150" t="s">
        <v>80</v>
      </c>
      <c r="C34" s="134">
        <v>46900</v>
      </c>
      <c r="D34" s="135">
        <v>15200</v>
      </c>
      <c r="E34" s="124">
        <v>0</v>
      </c>
      <c r="F34" s="128">
        <v>54000</v>
      </c>
      <c r="G34" s="124">
        <f>C34+F34</f>
        <v>100900</v>
      </c>
      <c r="H34" s="137" t="s">
        <v>149</v>
      </c>
      <c r="I34" s="121" t="s">
        <v>247</v>
      </c>
      <c r="J34" s="101" t="s">
        <v>79</v>
      </c>
      <c r="K34" s="215"/>
    </row>
    <row r="35" spans="1:11" s="4" customFormat="1" ht="54" customHeight="1" x14ac:dyDescent="0.3">
      <c r="A35" s="108">
        <v>15</v>
      </c>
      <c r="B35" s="150" t="s">
        <v>218</v>
      </c>
      <c r="C35" s="217">
        <v>5000</v>
      </c>
      <c r="D35" s="218">
        <v>0</v>
      </c>
      <c r="E35" s="122">
        <v>0</v>
      </c>
      <c r="F35" s="123">
        <v>5000</v>
      </c>
      <c r="G35" s="122">
        <f>C35+F35</f>
        <v>10000</v>
      </c>
      <c r="H35" s="146" t="s">
        <v>219</v>
      </c>
      <c r="I35" s="127" t="s">
        <v>220</v>
      </c>
      <c r="J35" s="216"/>
      <c r="K35" s="215"/>
    </row>
    <row r="36" spans="1:11" s="4" customFormat="1" ht="15" x14ac:dyDescent="0.3">
      <c r="A36" s="416" t="s">
        <v>31</v>
      </c>
      <c r="B36" s="431"/>
      <c r="C36" s="22">
        <f>SUM(C34:C35)</f>
        <v>51900</v>
      </c>
      <c r="D36" s="63">
        <f>SUM(D34:D35)</f>
        <v>15200</v>
      </c>
      <c r="E36" s="22">
        <f>SUM(E34:E35)</f>
        <v>0</v>
      </c>
      <c r="F36" s="24">
        <f>SUM(F34:F35)</f>
        <v>59000</v>
      </c>
      <c r="G36" s="22">
        <f>SUM(G34:G35)</f>
        <v>110900</v>
      </c>
      <c r="H36" s="211"/>
      <c r="I36" s="26"/>
      <c r="J36" s="115"/>
      <c r="K36" s="174"/>
    </row>
    <row r="37" spans="1:11" s="4" customFormat="1" x14ac:dyDescent="0.3">
      <c r="A37" s="423" t="s">
        <v>32</v>
      </c>
      <c r="B37" s="424"/>
      <c r="C37" s="45"/>
      <c r="D37" s="45"/>
      <c r="E37" s="45"/>
      <c r="F37" s="45"/>
      <c r="G37" s="45"/>
      <c r="H37" s="46"/>
      <c r="I37" s="46"/>
      <c r="J37" s="47"/>
      <c r="K37" s="47"/>
    </row>
    <row r="38" spans="1:11" s="4" customFormat="1" ht="22.5" customHeight="1" x14ac:dyDescent="0.3">
      <c r="A38" s="412" t="s">
        <v>39</v>
      </c>
      <c r="B38" s="432"/>
      <c r="C38" s="48">
        <f>C59+C45</f>
        <v>329000</v>
      </c>
      <c r="D38" s="48">
        <f>D59+D45</f>
        <v>0</v>
      </c>
      <c r="E38" s="48">
        <f>E59+E45</f>
        <v>0</v>
      </c>
      <c r="F38" s="48">
        <f>F59+F45</f>
        <v>458000</v>
      </c>
      <c r="G38" s="37"/>
      <c r="H38" s="203"/>
      <c r="I38" s="203"/>
      <c r="J38" s="204"/>
      <c r="K38" s="204"/>
    </row>
    <row r="39" spans="1:11" x14ac:dyDescent="0.3">
      <c r="A39" s="407" t="s">
        <v>41</v>
      </c>
      <c r="B39" s="408"/>
      <c r="C39" s="52"/>
      <c r="D39" s="52"/>
      <c r="E39" s="52"/>
      <c r="F39" s="52"/>
      <c r="G39" s="52"/>
      <c r="H39" s="53"/>
      <c r="I39" s="53"/>
      <c r="J39" s="54"/>
      <c r="K39" s="54"/>
    </row>
    <row r="40" spans="1:11" ht="32.4" x14ac:dyDescent="0.3">
      <c r="A40" s="85" t="s">
        <v>43</v>
      </c>
      <c r="B40" s="84" t="s">
        <v>24</v>
      </c>
      <c r="C40" s="33" t="s">
        <v>35</v>
      </c>
      <c r="D40" s="30" t="s">
        <v>36</v>
      </c>
      <c r="E40" s="31" t="s">
        <v>37</v>
      </c>
      <c r="F40" s="64" t="s">
        <v>38</v>
      </c>
      <c r="G40" s="33" t="s">
        <v>29</v>
      </c>
      <c r="H40" s="145" t="s">
        <v>30</v>
      </c>
      <c r="I40" s="93" t="s">
        <v>19</v>
      </c>
      <c r="J40" s="171" t="s">
        <v>20</v>
      </c>
      <c r="K40" s="32" t="s">
        <v>20</v>
      </c>
    </row>
    <row r="41" spans="1:11" ht="72" customHeight="1" x14ac:dyDescent="0.3">
      <c r="A41" s="87">
        <v>16</v>
      </c>
      <c r="B41" s="137" t="s">
        <v>69</v>
      </c>
      <c r="C41" s="134">
        <v>20000</v>
      </c>
      <c r="D41" s="135">
        <v>0</v>
      </c>
      <c r="E41" s="134">
        <v>0</v>
      </c>
      <c r="F41" s="135">
        <v>40000</v>
      </c>
      <c r="G41" s="133">
        <f>C41+F41</f>
        <v>60000</v>
      </c>
      <c r="H41" s="237" t="s">
        <v>240</v>
      </c>
      <c r="I41" s="121" t="s">
        <v>241</v>
      </c>
      <c r="J41" s="243"/>
      <c r="K41" s="244"/>
    </row>
    <row r="42" spans="1:11" ht="162.6" customHeight="1" x14ac:dyDescent="0.3">
      <c r="A42" s="87">
        <v>17</v>
      </c>
      <c r="B42" s="137" t="s">
        <v>70</v>
      </c>
      <c r="C42" s="134">
        <v>40000</v>
      </c>
      <c r="D42" s="135">
        <v>0</v>
      </c>
      <c r="E42" s="134">
        <v>0</v>
      </c>
      <c r="F42" s="135">
        <v>0</v>
      </c>
      <c r="G42" s="133">
        <f>C42+F42</f>
        <v>40000</v>
      </c>
      <c r="H42" s="237" t="s">
        <v>242</v>
      </c>
      <c r="I42" s="121" t="s">
        <v>113</v>
      </c>
      <c r="J42" s="245"/>
      <c r="K42" s="246"/>
    </row>
    <row r="43" spans="1:11" ht="91.2" customHeight="1" x14ac:dyDescent="0.3">
      <c r="A43" s="104">
        <v>18</v>
      </c>
      <c r="B43" s="138" t="s">
        <v>52</v>
      </c>
      <c r="C43" s="247">
        <v>70000</v>
      </c>
      <c r="D43" s="248">
        <v>0</v>
      </c>
      <c r="E43" s="239">
        <v>0</v>
      </c>
      <c r="F43" s="249">
        <v>0</v>
      </c>
      <c r="G43" s="232">
        <f>C43+F43</f>
        <v>70000</v>
      </c>
      <c r="H43" s="241" t="s">
        <v>268</v>
      </c>
      <c r="I43" s="242" t="s">
        <v>269</v>
      </c>
      <c r="J43" s="250"/>
      <c r="K43" s="109"/>
    </row>
    <row r="44" spans="1:11" ht="52.8" customHeight="1" x14ac:dyDescent="0.3">
      <c r="A44" s="100">
        <v>19</v>
      </c>
      <c r="B44" s="150" t="s">
        <v>57</v>
      </c>
      <c r="C44" s="217">
        <v>0</v>
      </c>
      <c r="D44" s="218">
        <v>0</v>
      </c>
      <c r="E44" s="122">
        <v>0</v>
      </c>
      <c r="F44" s="123">
        <v>18000</v>
      </c>
      <c r="G44" s="122">
        <v>18000</v>
      </c>
      <c r="H44" s="146" t="s">
        <v>221</v>
      </c>
      <c r="I44" s="127" t="s">
        <v>56</v>
      </c>
      <c r="J44" s="181"/>
      <c r="K44" s="379"/>
    </row>
    <row r="45" spans="1:11" ht="19.5" customHeight="1" x14ac:dyDescent="0.3">
      <c r="A45" s="416" t="s">
        <v>31</v>
      </c>
      <c r="B45" s="422"/>
      <c r="C45" s="22">
        <f>SUM(C41:C44)</f>
        <v>130000</v>
      </c>
      <c r="D45" s="25">
        <f>SUM(D41:D44)</f>
        <v>0</v>
      </c>
      <c r="E45" s="25">
        <f>SUM(E41:E44)</f>
        <v>0</v>
      </c>
      <c r="F45" s="63">
        <f>SUM(F41:F44)</f>
        <v>58000</v>
      </c>
      <c r="G45" s="22">
        <f>SUM(G41:G44)</f>
        <v>188000</v>
      </c>
      <c r="H45" s="99"/>
      <c r="I45" s="26"/>
      <c r="J45" s="174"/>
      <c r="K45" s="27"/>
    </row>
    <row r="46" spans="1:11" ht="19.5" customHeight="1" x14ac:dyDescent="0.3">
      <c r="A46" s="423" t="s">
        <v>32</v>
      </c>
      <c r="B46" s="424"/>
      <c r="C46" s="56"/>
      <c r="D46" s="56"/>
      <c r="E46" s="56"/>
      <c r="F46" s="56"/>
      <c r="G46" s="56"/>
      <c r="H46" s="57"/>
      <c r="I46" s="57"/>
      <c r="J46" s="58"/>
      <c r="K46" s="58"/>
    </row>
    <row r="47" spans="1:11" ht="19.5" customHeight="1" x14ac:dyDescent="0.3">
      <c r="A47" s="425" t="s">
        <v>39</v>
      </c>
      <c r="B47" s="426"/>
      <c r="C47" s="59"/>
      <c r="D47" s="59"/>
      <c r="E47" s="59"/>
      <c r="F47" s="59"/>
      <c r="G47" s="59"/>
      <c r="H47" s="60"/>
      <c r="I47" s="60"/>
      <c r="J47" s="61"/>
      <c r="K47" s="61"/>
    </row>
    <row r="48" spans="1:11" x14ac:dyDescent="0.3">
      <c r="A48" s="407" t="s">
        <v>40</v>
      </c>
      <c r="B48" s="408"/>
      <c r="C48" s="52"/>
      <c r="D48" s="52"/>
      <c r="E48" s="52"/>
      <c r="F48" s="52"/>
      <c r="G48" s="52"/>
      <c r="H48" s="53"/>
      <c r="I48" s="53"/>
      <c r="J48" s="54"/>
      <c r="K48" s="54"/>
    </row>
    <row r="49" spans="1:11" ht="32.4" x14ac:dyDescent="0.3">
      <c r="A49" s="85" t="s">
        <v>43</v>
      </c>
      <c r="B49" s="84" t="s">
        <v>24</v>
      </c>
      <c r="C49" s="33" t="s">
        <v>35</v>
      </c>
      <c r="D49" s="30" t="s">
        <v>36</v>
      </c>
      <c r="E49" s="31" t="s">
        <v>37</v>
      </c>
      <c r="F49" s="64" t="s">
        <v>38</v>
      </c>
      <c r="G49" s="33" t="s">
        <v>29</v>
      </c>
      <c r="H49" s="145" t="s">
        <v>30</v>
      </c>
      <c r="I49" s="93" t="s">
        <v>19</v>
      </c>
      <c r="J49" s="171" t="s">
        <v>20</v>
      </c>
      <c r="K49" s="32" t="s">
        <v>20</v>
      </c>
    </row>
    <row r="50" spans="1:11" s="18" customFormat="1" ht="110.4" customHeight="1" x14ac:dyDescent="0.3">
      <c r="A50" s="87">
        <v>20</v>
      </c>
      <c r="B50" s="277" t="s">
        <v>168</v>
      </c>
      <c r="C50" s="259">
        <v>25000</v>
      </c>
      <c r="D50" s="317">
        <v>0</v>
      </c>
      <c r="E50" s="318">
        <v>0</v>
      </c>
      <c r="F50" s="259">
        <v>75000</v>
      </c>
      <c r="G50" s="266">
        <f t="shared" ref="G50:G51" si="2">SUM(C50:F50)</f>
        <v>100000</v>
      </c>
      <c r="H50" s="308" t="s">
        <v>169</v>
      </c>
      <c r="I50" s="278" t="s">
        <v>170</v>
      </c>
      <c r="J50" s="272"/>
      <c r="K50" s="102"/>
    </row>
    <row r="51" spans="1:11" s="18" customFormat="1" ht="156.6" customHeight="1" x14ac:dyDescent="0.3">
      <c r="A51" s="87">
        <v>21</v>
      </c>
      <c r="B51" s="277" t="s">
        <v>171</v>
      </c>
      <c r="C51" s="259">
        <v>26000</v>
      </c>
      <c r="D51" s="317">
        <v>0</v>
      </c>
      <c r="E51" s="318">
        <v>0</v>
      </c>
      <c r="F51" s="259">
        <v>18000</v>
      </c>
      <c r="G51" s="266">
        <f t="shared" si="2"/>
        <v>44000</v>
      </c>
      <c r="H51" s="308" t="s">
        <v>172</v>
      </c>
      <c r="I51" s="278" t="s">
        <v>173</v>
      </c>
      <c r="J51" s="272"/>
      <c r="K51" s="102"/>
    </row>
    <row r="52" spans="1:11" s="18" customFormat="1" ht="201" customHeight="1" x14ac:dyDescent="0.3">
      <c r="A52" s="87">
        <v>22</v>
      </c>
      <c r="B52" s="277" t="s">
        <v>174</v>
      </c>
      <c r="C52" s="259">
        <v>26000</v>
      </c>
      <c r="D52" s="317">
        <v>0</v>
      </c>
      <c r="E52" s="318">
        <v>0</v>
      </c>
      <c r="F52" s="259">
        <v>58000</v>
      </c>
      <c r="G52" s="266">
        <f>SUM(C52:F52)</f>
        <v>84000</v>
      </c>
      <c r="H52" s="308" t="s">
        <v>175</v>
      </c>
      <c r="I52" s="279" t="s">
        <v>176</v>
      </c>
      <c r="J52" s="271"/>
      <c r="K52" s="244"/>
    </row>
    <row r="53" spans="1:11" s="18" customFormat="1" ht="76.8" customHeight="1" x14ac:dyDescent="0.3">
      <c r="A53" s="87">
        <v>23</v>
      </c>
      <c r="B53" s="277" t="s">
        <v>177</v>
      </c>
      <c r="C53" s="266">
        <v>0</v>
      </c>
      <c r="D53" s="317">
        <v>0</v>
      </c>
      <c r="E53" s="318">
        <v>0</v>
      </c>
      <c r="F53" s="259">
        <v>30000</v>
      </c>
      <c r="G53" s="266">
        <f t="shared" ref="G53" si="3">SUM(C53:F53)</f>
        <v>30000</v>
      </c>
      <c r="H53" s="308" t="s">
        <v>178</v>
      </c>
      <c r="I53" s="278" t="s">
        <v>179</v>
      </c>
      <c r="J53" s="243"/>
      <c r="K53" s="244"/>
    </row>
    <row r="54" spans="1:11" s="18" customFormat="1" ht="154.19999999999999" customHeight="1" x14ac:dyDescent="0.3">
      <c r="A54" s="87">
        <v>24</v>
      </c>
      <c r="B54" s="277" t="s">
        <v>180</v>
      </c>
      <c r="C54" s="266">
        <v>47000</v>
      </c>
      <c r="D54" s="309">
        <v>0</v>
      </c>
      <c r="E54" s="310">
        <v>0</v>
      </c>
      <c r="F54" s="283">
        <v>43000</v>
      </c>
      <c r="G54" s="266">
        <v>90000</v>
      </c>
      <c r="H54" s="308" t="s">
        <v>181</v>
      </c>
      <c r="I54" s="278" t="s">
        <v>170</v>
      </c>
      <c r="J54" s="243"/>
      <c r="K54" s="244"/>
    </row>
    <row r="55" spans="1:11" s="18" customFormat="1" ht="166.2" customHeight="1" x14ac:dyDescent="0.3">
      <c r="A55" s="87">
        <v>25</v>
      </c>
      <c r="B55" s="277" t="s">
        <v>182</v>
      </c>
      <c r="C55" s="259">
        <v>30000</v>
      </c>
      <c r="D55" s="317">
        <v>0</v>
      </c>
      <c r="E55" s="318">
        <v>0</v>
      </c>
      <c r="F55" s="259">
        <v>70000</v>
      </c>
      <c r="G55" s="266">
        <f>SUM(C55:F55)</f>
        <v>100000</v>
      </c>
      <c r="H55" s="284" t="s">
        <v>183</v>
      </c>
      <c r="I55" s="278" t="s">
        <v>184</v>
      </c>
      <c r="J55" s="271"/>
      <c r="K55" s="244"/>
    </row>
    <row r="56" spans="1:11" s="18" customFormat="1" ht="156.6" customHeight="1" x14ac:dyDescent="0.3">
      <c r="A56" s="87">
        <v>26</v>
      </c>
      <c r="B56" s="277" t="s">
        <v>185</v>
      </c>
      <c r="C56" s="259">
        <v>30000</v>
      </c>
      <c r="D56" s="317">
        <v>0</v>
      </c>
      <c r="E56" s="318">
        <v>0</v>
      </c>
      <c r="F56" s="259">
        <v>74000</v>
      </c>
      <c r="G56" s="266">
        <f t="shared" ref="G56:G58" si="4">SUM(C56:F56)</f>
        <v>104000</v>
      </c>
      <c r="H56" s="284" t="s">
        <v>291</v>
      </c>
      <c r="I56" s="278" t="s">
        <v>186</v>
      </c>
      <c r="J56" s="272"/>
      <c r="K56" s="102"/>
    </row>
    <row r="57" spans="1:11" s="18" customFormat="1" ht="144" customHeight="1" x14ac:dyDescent="0.3">
      <c r="A57" s="87">
        <v>27</v>
      </c>
      <c r="B57" s="277" t="s">
        <v>187</v>
      </c>
      <c r="C57" s="259">
        <v>15000</v>
      </c>
      <c r="D57" s="317">
        <v>0</v>
      </c>
      <c r="E57" s="318">
        <v>0</v>
      </c>
      <c r="F57" s="259">
        <v>15000</v>
      </c>
      <c r="G57" s="266">
        <f t="shared" si="4"/>
        <v>30000</v>
      </c>
      <c r="H57" s="284" t="s">
        <v>188</v>
      </c>
      <c r="I57" s="280" t="s">
        <v>189</v>
      </c>
      <c r="J57" s="272"/>
      <c r="K57" s="102"/>
    </row>
    <row r="58" spans="1:11" s="18" customFormat="1" ht="42.6" customHeight="1" x14ac:dyDescent="0.3">
      <c r="A58" s="87">
        <v>28</v>
      </c>
      <c r="B58" s="136" t="s">
        <v>270</v>
      </c>
      <c r="C58" s="232">
        <v>0</v>
      </c>
      <c r="D58" s="240">
        <v>0</v>
      </c>
      <c r="E58" s="131">
        <v>0</v>
      </c>
      <c r="F58" s="132">
        <v>17000</v>
      </c>
      <c r="G58" s="232">
        <f t="shared" si="4"/>
        <v>17000</v>
      </c>
      <c r="H58" s="238" t="s">
        <v>222</v>
      </c>
      <c r="I58" s="130" t="s">
        <v>144</v>
      </c>
      <c r="J58" s="176"/>
      <c r="K58" s="102"/>
    </row>
    <row r="59" spans="1:11" s="4" customFormat="1" ht="18.75" customHeight="1" x14ac:dyDescent="0.3">
      <c r="A59" s="416" t="s">
        <v>31</v>
      </c>
      <c r="B59" s="422"/>
      <c r="C59" s="22">
        <f>SUM(C50:C58)</f>
        <v>199000</v>
      </c>
      <c r="D59" s="23">
        <f>SUM(D50:D58)</f>
        <v>0</v>
      </c>
      <c r="E59" s="25">
        <f>SUM(E50:E58)</f>
        <v>0</v>
      </c>
      <c r="F59" s="63">
        <f>SUM(F50:F58)</f>
        <v>400000</v>
      </c>
      <c r="G59" s="22">
        <f>SUM(G50:G58)</f>
        <v>599000</v>
      </c>
      <c r="H59" s="99"/>
      <c r="I59" s="26"/>
      <c r="J59" s="174"/>
      <c r="K59" s="27"/>
    </row>
    <row r="60" spans="1:11" x14ac:dyDescent="0.3">
      <c r="A60" s="423" t="s">
        <v>32</v>
      </c>
      <c r="B60" s="424"/>
      <c r="C60" s="45"/>
      <c r="D60" s="45"/>
      <c r="E60" s="45"/>
      <c r="F60" s="45"/>
      <c r="G60" s="45"/>
      <c r="H60" s="46"/>
      <c r="I60" s="46"/>
      <c r="J60" s="47"/>
      <c r="K60" s="47"/>
    </row>
    <row r="61" spans="1:11" x14ac:dyDescent="0.3">
      <c r="A61" s="412" t="s">
        <v>0</v>
      </c>
      <c r="B61" s="432"/>
      <c r="C61" s="79">
        <f>C66+C77+C90</f>
        <v>807500</v>
      </c>
      <c r="D61" s="48">
        <f>D66+D77+D90</f>
        <v>53000</v>
      </c>
      <c r="E61" s="48">
        <f>E66+E77+E90</f>
        <v>3500</v>
      </c>
      <c r="F61" s="79">
        <f>F66+F77+F90</f>
        <v>857400</v>
      </c>
      <c r="G61" s="37"/>
      <c r="H61" s="205"/>
      <c r="I61" s="203"/>
      <c r="J61" s="204"/>
      <c r="K61" s="204"/>
    </row>
    <row r="62" spans="1:11" x14ac:dyDescent="0.3">
      <c r="A62" s="407" t="s">
        <v>1</v>
      </c>
      <c r="B62" s="408"/>
      <c r="C62" s="52"/>
      <c r="D62" s="52"/>
      <c r="E62" s="52"/>
      <c r="F62" s="52"/>
      <c r="G62" s="52"/>
      <c r="H62" s="53"/>
      <c r="I62" s="53"/>
      <c r="J62" s="54"/>
      <c r="K62" s="54"/>
    </row>
    <row r="63" spans="1:11" ht="32.4" x14ac:dyDescent="0.3">
      <c r="A63" s="85" t="s">
        <v>43</v>
      </c>
      <c r="B63" s="84" t="s">
        <v>24</v>
      </c>
      <c r="C63" s="33" t="s">
        <v>35</v>
      </c>
      <c r="D63" s="30" t="s">
        <v>36</v>
      </c>
      <c r="E63" s="29" t="s">
        <v>37</v>
      </c>
      <c r="F63" s="72" t="s">
        <v>38</v>
      </c>
      <c r="G63" s="33" t="s">
        <v>29</v>
      </c>
      <c r="H63" s="145" t="s">
        <v>30</v>
      </c>
      <c r="I63" s="93" t="s">
        <v>19</v>
      </c>
      <c r="J63" s="171" t="s">
        <v>20</v>
      </c>
      <c r="K63" s="32" t="s">
        <v>20</v>
      </c>
    </row>
    <row r="64" spans="1:11" s="18" customFormat="1" ht="123" customHeight="1" x14ac:dyDescent="0.3">
      <c r="A64" s="87">
        <v>29</v>
      </c>
      <c r="B64" s="277" t="s">
        <v>190</v>
      </c>
      <c r="C64" s="259">
        <v>46000</v>
      </c>
      <c r="D64" s="317">
        <v>0</v>
      </c>
      <c r="E64" s="318">
        <v>0</v>
      </c>
      <c r="F64" s="259">
        <v>68000</v>
      </c>
      <c r="G64" s="266">
        <f>SUM(C64:F64)</f>
        <v>114000</v>
      </c>
      <c r="H64" s="284" t="s">
        <v>191</v>
      </c>
      <c r="I64" s="278" t="s">
        <v>192</v>
      </c>
      <c r="J64" s="272"/>
      <c r="K64" s="102"/>
    </row>
    <row r="65" spans="1:11" s="18" customFormat="1" ht="57.6" customHeight="1" x14ac:dyDescent="0.3">
      <c r="A65" s="108">
        <v>30</v>
      </c>
      <c r="B65" s="150" t="s">
        <v>136</v>
      </c>
      <c r="C65" s="124">
        <v>0</v>
      </c>
      <c r="D65" s="134">
        <v>0</v>
      </c>
      <c r="E65" s="124">
        <v>0</v>
      </c>
      <c r="F65" s="134">
        <v>7000</v>
      </c>
      <c r="G65" s="124">
        <f>C65+F65</f>
        <v>7000</v>
      </c>
      <c r="H65" s="137" t="s">
        <v>137</v>
      </c>
      <c r="I65" s="121" t="s">
        <v>66</v>
      </c>
      <c r="J65" s="177"/>
      <c r="K65" s="103"/>
    </row>
    <row r="66" spans="1:11" s="4" customFormat="1" ht="15" x14ac:dyDescent="0.3">
      <c r="A66" s="416" t="s">
        <v>31</v>
      </c>
      <c r="B66" s="422"/>
      <c r="C66" s="112">
        <f>SUM(C64:C65)</f>
        <v>46000</v>
      </c>
      <c r="D66" s="116">
        <f>SUM(D64:D65)</f>
        <v>0</v>
      </c>
      <c r="E66" s="117">
        <f>SUM(E64:E65)</f>
        <v>0</v>
      </c>
      <c r="F66" s="113">
        <f>SUM(F64:F65)</f>
        <v>75000</v>
      </c>
      <c r="G66" s="112">
        <f>SUM(G64:G65)</f>
        <v>121000</v>
      </c>
      <c r="H66" s="119"/>
      <c r="I66" s="118"/>
      <c r="J66" s="174"/>
      <c r="K66" s="27"/>
    </row>
    <row r="67" spans="1:11" x14ac:dyDescent="0.3">
      <c r="A67" s="423" t="s">
        <v>32</v>
      </c>
      <c r="B67" s="424"/>
      <c r="C67" s="65"/>
      <c r="D67" s="65"/>
      <c r="E67" s="65"/>
      <c r="F67" s="65"/>
      <c r="G67" s="65"/>
      <c r="H67" s="66"/>
      <c r="I67" s="66"/>
      <c r="J67" s="67"/>
      <c r="K67" s="67"/>
    </row>
    <row r="68" spans="1:11" ht="18.75" customHeight="1" x14ac:dyDescent="0.3">
      <c r="A68" s="425" t="s">
        <v>0</v>
      </c>
      <c r="B68" s="426"/>
      <c r="C68" s="71"/>
      <c r="D68" s="71"/>
      <c r="E68" s="71"/>
      <c r="F68" s="71"/>
      <c r="G68" s="49"/>
      <c r="H68" s="50"/>
      <c r="I68" s="50"/>
      <c r="J68" s="51"/>
      <c r="K68" s="51"/>
    </row>
    <row r="69" spans="1:11" x14ac:dyDescent="0.3">
      <c r="A69" s="407" t="s">
        <v>2</v>
      </c>
      <c r="B69" s="408"/>
      <c r="C69" s="68"/>
      <c r="D69" s="68"/>
      <c r="E69" s="68"/>
      <c r="F69" s="68"/>
      <c r="G69" s="68"/>
      <c r="H69" s="69"/>
      <c r="I69" s="69"/>
      <c r="J69" s="70"/>
      <c r="K69" s="70"/>
    </row>
    <row r="70" spans="1:11" ht="32.4" x14ac:dyDescent="0.3">
      <c r="A70" s="85" t="s">
        <v>43</v>
      </c>
      <c r="B70" s="84" t="s">
        <v>24</v>
      </c>
      <c r="C70" s="33" t="s">
        <v>35</v>
      </c>
      <c r="D70" s="30" t="s">
        <v>36</v>
      </c>
      <c r="E70" s="31" t="s">
        <v>37</v>
      </c>
      <c r="F70" s="64" t="s">
        <v>38</v>
      </c>
      <c r="G70" s="33" t="s">
        <v>29</v>
      </c>
      <c r="H70" s="145" t="s">
        <v>30</v>
      </c>
      <c r="I70" s="93" t="s">
        <v>19</v>
      </c>
      <c r="J70" s="171" t="s">
        <v>20</v>
      </c>
      <c r="K70" s="32" t="s">
        <v>20</v>
      </c>
    </row>
    <row r="71" spans="1:11" s="18" customFormat="1" ht="109.8" customHeight="1" x14ac:dyDescent="0.3">
      <c r="A71" s="108">
        <v>31</v>
      </c>
      <c r="B71" s="169" t="s">
        <v>47</v>
      </c>
      <c r="C71" s="134">
        <v>110000</v>
      </c>
      <c r="D71" s="135">
        <v>0</v>
      </c>
      <c r="E71" s="124">
        <v>0</v>
      </c>
      <c r="F71" s="128">
        <v>0</v>
      </c>
      <c r="G71" s="124">
        <f t="shared" ref="G71:G76" si="5">C71+F71</f>
        <v>110000</v>
      </c>
      <c r="H71" s="137" t="s">
        <v>150</v>
      </c>
      <c r="I71" s="121" t="s">
        <v>151</v>
      </c>
      <c r="J71" s="176"/>
      <c r="K71" s="102"/>
    </row>
    <row r="72" spans="1:11" s="18" customFormat="1" ht="70.2" customHeight="1" x14ac:dyDescent="0.3">
      <c r="A72" s="108">
        <v>32</v>
      </c>
      <c r="B72" s="169" t="s">
        <v>48</v>
      </c>
      <c r="C72" s="217">
        <v>3500</v>
      </c>
      <c r="D72" s="218">
        <v>0</v>
      </c>
      <c r="E72" s="122">
        <v>3500</v>
      </c>
      <c r="F72" s="123">
        <v>0</v>
      </c>
      <c r="G72" s="122">
        <f t="shared" si="5"/>
        <v>3500</v>
      </c>
      <c r="H72" s="146" t="s">
        <v>152</v>
      </c>
      <c r="I72" s="127" t="s">
        <v>153</v>
      </c>
      <c r="J72" s="176"/>
      <c r="K72" s="102"/>
    </row>
    <row r="73" spans="1:11" s="18" customFormat="1" ht="101.4" customHeight="1" x14ac:dyDescent="0.3">
      <c r="A73" s="108">
        <v>33</v>
      </c>
      <c r="B73" s="169" t="s">
        <v>49</v>
      </c>
      <c r="C73" s="134">
        <v>0</v>
      </c>
      <c r="D73" s="135">
        <v>0</v>
      </c>
      <c r="E73" s="124">
        <v>0</v>
      </c>
      <c r="F73" s="259">
        <v>8000</v>
      </c>
      <c r="G73" s="156">
        <v>8000</v>
      </c>
      <c r="H73" s="265" t="s">
        <v>248</v>
      </c>
      <c r="I73" s="157" t="s">
        <v>292</v>
      </c>
      <c r="J73" s="176"/>
      <c r="K73" s="102"/>
    </row>
    <row r="74" spans="1:11" s="18" customFormat="1" ht="294" customHeight="1" x14ac:dyDescent="0.3">
      <c r="A74" s="108">
        <v>34</v>
      </c>
      <c r="B74" s="157" t="s">
        <v>81</v>
      </c>
      <c r="C74" s="134">
        <v>0</v>
      </c>
      <c r="D74" s="135">
        <v>0</v>
      </c>
      <c r="E74" s="124">
        <v>0</v>
      </c>
      <c r="F74" s="259">
        <v>125400</v>
      </c>
      <c r="G74" s="156">
        <f>C74+F74</f>
        <v>125400</v>
      </c>
      <c r="H74" s="265" t="s">
        <v>282</v>
      </c>
      <c r="I74" s="157" t="s">
        <v>250</v>
      </c>
      <c r="J74" s="304"/>
      <c r="K74" s="189"/>
    </row>
    <row r="75" spans="1:11" s="18" customFormat="1" ht="91.2" customHeight="1" x14ac:dyDescent="0.3">
      <c r="A75" s="108">
        <v>35</v>
      </c>
      <c r="B75" s="277" t="s">
        <v>256</v>
      </c>
      <c r="C75" s="259">
        <v>10000</v>
      </c>
      <c r="D75" s="319">
        <v>0</v>
      </c>
      <c r="E75" s="320">
        <v>0</v>
      </c>
      <c r="F75" s="259">
        <v>30000</v>
      </c>
      <c r="G75" s="266">
        <f t="shared" si="5"/>
        <v>40000</v>
      </c>
      <c r="H75" s="307" t="s">
        <v>195</v>
      </c>
      <c r="I75" s="278" t="s">
        <v>196</v>
      </c>
      <c r="J75" s="272"/>
      <c r="K75" s="189"/>
    </row>
    <row r="76" spans="1:11" s="18" customFormat="1" ht="92.4" customHeight="1" x14ac:dyDescent="0.3">
      <c r="A76" s="87">
        <v>36</v>
      </c>
      <c r="B76" s="282" t="s">
        <v>193</v>
      </c>
      <c r="C76" s="266">
        <v>20000</v>
      </c>
      <c r="D76" s="309">
        <v>0</v>
      </c>
      <c r="E76" s="310">
        <v>0</v>
      </c>
      <c r="F76" s="259">
        <v>41000</v>
      </c>
      <c r="G76" s="266">
        <f t="shared" si="5"/>
        <v>61000</v>
      </c>
      <c r="H76" s="307" t="s">
        <v>197</v>
      </c>
      <c r="I76" s="281" t="s">
        <v>194</v>
      </c>
      <c r="J76" s="273"/>
      <c r="K76" s="190"/>
    </row>
    <row r="77" spans="1:11" s="4" customFormat="1" ht="15" x14ac:dyDescent="0.3">
      <c r="A77" s="416" t="s">
        <v>31</v>
      </c>
      <c r="B77" s="431"/>
      <c r="C77" s="112">
        <f>SUM(C71:C76)</f>
        <v>143500</v>
      </c>
      <c r="D77" s="116">
        <f>SUM(D71:D76)</f>
        <v>0</v>
      </c>
      <c r="E77" s="117">
        <f>SUM(E71:E76)</f>
        <v>3500</v>
      </c>
      <c r="F77" s="63">
        <f>SUM(F71:F76)</f>
        <v>204400</v>
      </c>
      <c r="G77" s="112">
        <f>SUM(G71:G76)</f>
        <v>347900</v>
      </c>
      <c r="H77" s="119"/>
      <c r="I77" s="118"/>
      <c r="J77" s="174"/>
      <c r="K77" s="27"/>
    </row>
    <row r="78" spans="1:11" x14ac:dyDescent="0.3">
      <c r="A78" s="423" t="s">
        <v>32</v>
      </c>
      <c r="B78" s="424"/>
      <c r="C78" s="45"/>
      <c r="D78" s="45"/>
      <c r="E78" s="45"/>
      <c r="F78" s="45"/>
      <c r="G78" s="45"/>
      <c r="H78" s="46"/>
      <c r="I78" s="46"/>
      <c r="J78" s="47"/>
      <c r="K78" s="47"/>
    </row>
    <row r="79" spans="1:11" x14ac:dyDescent="0.3">
      <c r="A79" s="433" t="s">
        <v>0</v>
      </c>
      <c r="B79" s="434"/>
      <c r="C79" s="49"/>
      <c r="D79" s="49"/>
      <c r="E79" s="49"/>
      <c r="F79" s="49"/>
      <c r="G79" s="49"/>
      <c r="H79" s="50"/>
      <c r="I79" s="50"/>
      <c r="J79" s="51"/>
      <c r="K79" s="51"/>
    </row>
    <row r="80" spans="1:11" x14ac:dyDescent="0.3">
      <c r="A80" s="407" t="s">
        <v>3</v>
      </c>
      <c r="B80" s="408"/>
      <c r="C80" s="52"/>
      <c r="D80" s="52"/>
      <c r="E80" s="52"/>
      <c r="F80" s="52"/>
      <c r="G80" s="52"/>
      <c r="H80" s="53"/>
      <c r="I80" s="53"/>
      <c r="J80" s="54"/>
      <c r="K80" s="54"/>
    </row>
    <row r="81" spans="1:11" ht="32.4" x14ac:dyDescent="0.3">
      <c r="A81" s="85" t="s">
        <v>43</v>
      </c>
      <c r="B81" s="84" t="s">
        <v>24</v>
      </c>
      <c r="C81" s="33" t="s">
        <v>35</v>
      </c>
      <c r="D81" s="62" t="s">
        <v>36</v>
      </c>
      <c r="E81" s="29" t="s">
        <v>37</v>
      </c>
      <c r="F81" s="72" t="s">
        <v>38</v>
      </c>
      <c r="G81" s="33" t="s">
        <v>29</v>
      </c>
      <c r="H81" s="145" t="s">
        <v>30</v>
      </c>
      <c r="I81" s="93" t="s">
        <v>19</v>
      </c>
      <c r="J81" s="171" t="s">
        <v>20</v>
      </c>
      <c r="K81" s="32" t="s">
        <v>20</v>
      </c>
    </row>
    <row r="82" spans="1:11" s="17" customFormat="1" ht="116.4" customHeight="1" x14ac:dyDescent="0.3">
      <c r="A82" s="104">
        <v>37</v>
      </c>
      <c r="B82" s="251" t="s">
        <v>90</v>
      </c>
      <c r="C82" s="124">
        <v>130000</v>
      </c>
      <c r="D82" s="128">
        <v>0</v>
      </c>
      <c r="E82" s="124">
        <v>0</v>
      </c>
      <c r="F82" s="352">
        <v>220000</v>
      </c>
      <c r="G82" s="134">
        <f t="shared" ref="G82:G89" si="6">C82+F82</f>
        <v>350000</v>
      </c>
      <c r="H82" s="237" t="s">
        <v>294</v>
      </c>
      <c r="I82" s="136" t="s">
        <v>105</v>
      </c>
      <c r="J82" s="172"/>
      <c r="K82" s="101"/>
    </row>
    <row r="83" spans="1:11" s="17" customFormat="1" ht="217.8" customHeight="1" x14ac:dyDescent="0.3">
      <c r="A83" s="104">
        <v>38</v>
      </c>
      <c r="B83" s="251" t="s">
        <v>91</v>
      </c>
      <c r="C83" s="124">
        <v>210000</v>
      </c>
      <c r="D83" s="128">
        <v>0</v>
      </c>
      <c r="E83" s="124">
        <v>0</v>
      </c>
      <c r="F83" s="353">
        <v>220000</v>
      </c>
      <c r="G83" s="134">
        <f t="shared" si="6"/>
        <v>430000</v>
      </c>
      <c r="H83" s="237" t="s">
        <v>295</v>
      </c>
      <c r="I83" s="121" t="s">
        <v>106</v>
      </c>
      <c r="J83" s="172"/>
      <c r="K83" s="101"/>
    </row>
    <row r="84" spans="1:11" s="17" customFormat="1" ht="112.8" customHeight="1" x14ac:dyDescent="0.3">
      <c r="A84" s="104">
        <v>39</v>
      </c>
      <c r="B84" s="251" t="s">
        <v>92</v>
      </c>
      <c r="C84" s="124">
        <v>50000</v>
      </c>
      <c r="D84" s="128">
        <v>0</v>
      </c>
      <c r="E84" s="124">
        <v>0</v>
      </c>
      <c r="F84" s="129">
        <v>30000</v>
      </c>
      <c r="G84" s="134">
        <f t="shared" si="6"/>
        <v>80000</v>
      </c>
      <c r="H84" s="354" t="s">
        <v>296</v>
      </c>
      <c r="I84" s="355" t="s">
        <v>297</v>
      </c>
      <c r="J84" s="172"/>
      <c r="K84" s="187"/>
    </row>
    <row r="85" spans="1:11" s="17" customFormat="1" ht="106.8" customHeight="1" x14ac:dyDescent="0.3">
      <c r="A85" s="104">
        <v>40</v>
      </c>
      <c r="B85" s="150" t="s">
        <v>315</v>
      </c>
      <c r="C85" s="124">
        <v>0</v>
      </c>
      <c r="D85" s="134">
        <v>0</v>
      </c>
      <c r="E85" s="124">
        <v>0</v>
      </c>
      <c r="F85" s="134">
        <v>28000</v>
      </c>
      <c r="G85" s="124">
        <f t="shared" si="6"/>
        <v>28000</v>
      </c>
      <c r="H85" s="137" t="s">
        <v>138</v>
      </c>
      <c r="I85" s="121" t="s">
        <v>67</v>
      </c>
      <c r="J85" s="172"/>
      <c r="K85" s="101"/>
    </row>
    <row r="86" spans="1:11" s="17" customFormat="1" ht="108" customHeight="1" x14ac:dyDescent="0.3">
      <c r="A86" s="104">
        <v>41</v>
      </c>
      <c r="B86" s="150" t="s">
        <v>316</v>
      </c>
      <c r="C86" s="124">
        <v>13000</v>
      </c>
      <c r="D86" s="134">
        <v>0</v>
      </c>
      <c r="E86" s="124">
        <v>0</v>
      </c>
      <c r="F86" s="134">
        <v>65000</v>
      </c>
      <c r="G86" s="124">
        <f t="shared" si="6"/>
        <v>78000</v>
      </c>
      <c r="H86" s="137" t="s">
        <v>139</v>
      </c>
      <c r="I86" s="121" t="s">
        <v>229</v>
      </c>
      <c r="J86" s="172"/>
      <c r="K86" s="101"/>
    </row>
    <row r="87" spans="1:11" s="17" customFormat="1" ht="96.6" customHeight="1" x14ac:dyDescent="0.3">
      <c r="A87" s="104">
        <v>42</v>
      </c>
      <c r="B87" s="144" t="s">
        <v>159</v>
      </c>
      <c r="C87" s="124">
        <v>60000</v>
      </c>
      <c r="D87" s="133">
        <v>0</v>
      </c>
      <c r="E87" s="131">
        <v>0</v>
      </c>
      <c r="F87" s="129">
        <v>0</v>
      </c>
      <c r="G87" s="134">
        <f>C87+F87</f>
        <v>60000</v>
      </c>
      <c r="H87" s="238" t="s">
        <v>213</v>
      </c>
      <c r="I87" s="130" t="s">
        <v>214</v>
      </c>
      <c r="J87" s="270"/>
      <c r="K87" s="101"/>
    </row>
    <row r="88" spans="1:11" s="17" customFormat="1" ht="84" customHeight="1" x14ac:dyDescent="0.3">
      <c r="A88" s="100">
        <v>43</v>
      </c>
      <c r="B88" s="141" t="s">
        <v>85</v>
      </c>
      <c r="C88" s="134">
        <v>20000</v>
      </c>
      <c r="D88" s="135">
        <v>20000</v>
      </c>
      <c r="E88" s="124">
        <v>0</v>
      </c>
      <c r="F88" s="128">
        <v>0</v>
      </c>
      <c r="G88" s="124">
        <f t="shared" si="6"/>
        <v>20000</v>
      </c>
      <c r="H88" s="137" t="s">
        <v>223</v>
      </c>
      <c r="I88" s="121" t="s">
        <v>145</v>
      </c>
      <c r="J88" s="172"/>
      <c r="K88" s="101"/>
    </row>
    <row r="89" spans="1:11" s="17" customFormat="1" ht="75" customHeight="1" x14ac:dyDescent="0.3">
      <c r="A89" s="100">
        <v>44</v>
      </c>
      <c r="B89" s="150" t="s">
        <v>72</v>
      </c>
      <c r="C89" s="134">
        <v>135000</v>
      </c>
      <c r="D89" s="135">
        <v>33000</v>
      </c>
      <c r="E89" s="124">
        <v>0</v>
      </c>
      <c r="F89" s="128">
        <v>15000</v>
      </c>
      <c r="G89" s="124">
        <f t="shared" si="6"/>
        <v>150000</v>
      </c>
      <c r="H89" s="137" t="s">
        <v>284</v>
      </c>
      <c r="I89" s="121" t="s">
        <v>58</v>
      </c>
      <c r="J89" s="172"/>
      <c r="K89" s="187"/>
    </row>
    <row r="90" spans="1:11" s="3" customFormat="1" ht="15" x14ac:dyDescent="0.3">
      <c r="A90" s="416" t="s">
        <v>31</v>
      </c>
      <c r="B90" s="431"/>
      <c r="C90" s="22">
        <f>SUM(C82:C89)</f>
        <v>618000</v>
      </c>
      <c r="D90" s="63">
        <f>SUM(D82:D89)</f>
        <v>53000</v>
      </c>
      <c r="E90" s="22">
        <f>SUM(E82:E89)</f>
        <v>0</v>
      </c>
      <c r="F90" s="75">
        <f>SUM(F82:F89)</f>
        <v>578000</v>
      </c>
      <c r="G90" s="22">
        <f>SUM(G82:G89)</f>
        <v>1196000</v>
      </c>
      <c r="H90" s="99"/>
      <c r="I90" s="26"/>
      <c r="J90" s="174"/>
      <c r="K90" s="27"/>
    </row>
    <row r="91" spans="1:11" x14ac:dyDescent="0.3">
      <c r="A91" s="423" t="s">
        <v>32</v>
      </c>
      <c r="B91" s="424"/>
      <c r="C91" s="45"/>
      <c r="D91" s="45"/>
      <c r="E91" s="45"/>
      <c r="F91" s="45"/>
      <c r="G91" s="45"/>
      <c r="H91" s="46"/>
      <c r="I91" s="46"/>
      <c r="J91" s="47"/>
      <c r="K91" s="47"/>
    </row>
    <row r="92" spans="1:11" s="9" customFormat="1" x14ac:dyDescent="0.3">
      <c r="A92" s="412" t="s">
        <v>4</v>
      </c>
      <c r="B92" s="432"/>
      <c r="C92" s="262">
        <f>C99+C106+C113+C125</f>
        <v>780000</v>
      </c>
      <c r="D92" s="263">
        <f>D99+D106+D113+D125</f>
        <v>15000</v>
      </c>
      <c r="E92" s="263">
        <f>E99+E106+E113+E125</f>
        <v>0</v>
      </c>
      <c r="F92" s="262">
        <f>F99+F106+F113+F125</f>
        <v>834200</v>
      </c>
      <c r="G92" s="199"/>
      <c r="H92" s="206"/>
      <c r="I92" s="206"/>
      <c r="J92" s="207"/>
      <c r="K92" s="207"/>
    </row>
    <row r="93" spans="1:11" x14ac:dyDescent="0.3">
      <c r="A93" s="414" t="s">
        <v>5</v>
      </c>
      <c r="B93" s="415"/>
      <c r="C93" s="73"/>
      <c r="D93" s="73"/>
      <c r="E93" s="73"/>
      <c r="F93" s="73"/>
      <c r="G93" s="73"/>
      <c r="H93" s="327"/>
      <c r="I93" s="95"/>
      <c r="J93" s="74"/>
      <c r="K93" s="74"/>
    </row>
    <row r="94" spans="1:11" ht="32.4" x14ac:dyDescent="0.3">
      <c r="A94" s="85" t="s">
        <v>43</v>
      </c>
      <c r="B94" s="84" t="s">
        <v>24</v>
      </c>
      <c r="C94" s="33" t="s">
        <v>35</v>
      </c>
      <c r="D94" s="62" t="s">
        <v>36</v>
      </c>
      <c r="E94" s="29" t="s">
        <v>37</v>
      </c>
      <c r="F94" s="72" t="s">
        <v>38</v>
      </c>
      <c r="G94" s="33" t="s">
        <v>29</v>
      </c>
      <c r="H94" s="145" t="s">
        <v>30</v>
      </c>
      <c r="I94" s="93" t="s">
        <v>19</v>
      </c>
      <c r="J94" s="171" t="s">
        <v>20</v>
      </c>
      <c r="K94" s="32" t="s">
        <v>20</v>
      </c>
    </row>
    <row r="95" spans="1:11" s="19" customFormat="1" ht="129.6" customHeight="1" x14ac:dyDescent="0.3">
      <c r="A95" s="104">
        <v>45</v>
      </c>
      <c r="B95" s="252" t="s">
        <v>100</v>
      </c>
      <c r="C95" s="124">
        <v>128000</v>
      </c>
      <c r="D95" s="139">
        <v>0</v>
      </c>
      <c r="E95" s="131">
        <v>0</v>
      </c>
      <c r="F95" s="353">
        <v>215200</v>
      </c>
      <c r="G95" s="134">
        <f>C95+F95</f>
        <v>343200</v>
      </c>
      <c r="H95" s="253" t="s">
        <v>298</v>
      </c>
      <c r="I95" s="356" t="s">
        <v>299</v>
      </c>
      <c r="J95" s="178"/>
      <c r="K95" s="105"/>
    </row>
    <row r="96" spans="1:11" s="19" customFormat="1" ht="75" x14ac:dyDescent="0.3">
      <c r="A96" s="104">
        <v>46</v>
      </c>
      <c r="B96" s="254" t="s">
        <v>101</v>
      </c>
      <c r="C96" s="377">
        <v>110000</v>
      </c>
      <c r="D96" s="132">
        <v>0</v>
      </c>
      <c r="E96" s="131">
        <v>0</v>
      </c>
      <c r="F96" s="129">
        <v>120000</v>
      </c>
      <c r="G96" s="134">
        <f>C96+F96</f>
        <v>230000</v>
      </c>
      <c r="H96" s="238" t="s">
        <v>271</v>
      </c>
      <c r="I96" s="130" t="s">
        <v>109</v>
      </c>
      <c r="J96" s="178"/>
      <c r="K96" s="105"/>
    </row>
    <row r="97" spans="1:11" s="19" customFormat="1" ht="112.8" customHeight="1" x14ac:dyDescent="0.3">
      <c r="A97" s="104">
        <v>47</v>
      </c>
      <c r="B97" s="144" t="s">
        <v>160</v>
      </c>
      <c r="C97" s="124">
        <v>40000</v>
      </c>
      <c r="D97" s="134">
        <v>0</v>
      </c>
      <c r="E97" s="124">
        <v>0</v>
      </c>
      <c r="F97" s="126">
        <v>40000</v>
      </c>
      <c r="G97" s="219">
        <f>C97+F97</f>
        <v>80000</v>
      </c>
      <c r="H97" s="290" t="s">
        <v>161</v>
      </c>
      <c r="I97" s="141" t="s">
        <v>215</v>
      </c>
      <c r="J97" s="179"/>
      <c r="K97" s="192"/>
    </row>
    <row r="98" spans="1:11" s="19" customFormat="1" ht="66.599999999999994" customHeight="1" x14ac:dyDescent="0.3">
      <c r="A98" s="100">
        <v>48</v>
      </c>
      <c r="B98" s="150" t="s">
        <v>273</v>
      </c>
      <c r="C98" s="124">
        <f>50000-50000</f>
        <v>0</v>
      </c>
      <c r="D98" s="135">
        <v>0</v>
      </c>
      <c r="E98" s="124">
        <v>0</v>
      </c>
      <c r="F98" s="128">
        <f>50000+70000</f>
        <v>120000</v>
      </c>
      <c r="G98" s="124">
        <f>C98+F98</f>
        <v>120000</v>
      </c>
      <c r="H98" s="137" t="s">
        <v>285</v>
      </c>
      <c r="I98" s="121" t="s">
        <v>58</v>
      </c>
      <c r="J98" s="180"/>
      <c r="K98" s="192"/>
    </row>
    <row r="99" spans="1:11" s="5" customFormat="1" ht="15" x14ac:dyDescent="0.3">
      <c r="A99" s="416" t="s">
        <v>31</v>
      </c>
      <c r="B99" s="431"/>
      <c r="C99" s="112">
        <f>SUM(C95:C98)</f>
        <v>278000</v>
      </c>
      <c r="D99" s="113">
        <f>SUM(D95:D98)</f>
        <v>0</v>
      </c>
      <c r="E99" s="112">
        <f>SUM(E95:E98)</f>
        <v>0</v>
      </c>
      <c r="F99" s="114">
        <f>SUM(F95:F98)</f>
        <v>495200</v>
      </c>
      <c r="G99" s="112">
        <f>SUM(G95:G98)</f>
        <v>773200</v>
      </c>
      <c r="H99" s="119"/>
      <c r="I99" s="118"/>
      <c r="J99" s="174"/>
      <c r="K99" s="27"/>
    </row>
    <row r="100" spans="1:11" x14ac:dyDescent="0.3">
      <c r="A100" s="418" t="s">
        <v>32</v>
      </c>
      <c r="B100" s="419"/>
      <c r="C100" s="42"/>
      <c r="D100" s="42"/>
      <c r="E100" s="42"/>
      <c r="F100" s="42"/>
      <c r="G100" s="42"/>
      <c r="H100" s="326"/>
      <c r="I100" s="96"/>
      <c r="J100" s="55"/>
      <c r="K100" s="55"/>
    </row>
    <row r="101" spans="1:11" ht="18" customHeight="1" x14ac:dyDescent="0.3">
      <c r="A101" s="435" t="s">
        <v>4</v>
      </c>
      <c r="B101" s="413"/>
      <c r="C101" s="38"/>
      <c r="D101" s="38"/>
      <c r="E101" s="38"/>
      <c r="F101" s="38"/>
      <c r="G101" s="38"/>
      <c r="H101" s="324"/>
      <c r="I101" s="91"/>
      <c r="J101" s="39"/>
      <c r="K101" s="39"/>
    </row>
    <row r="102" spans="1:11" ht="19.5" customHeight="1" x14ac:dyDescent="0.3">
      <c r="A102" s="414" t="s">
        <v>6</v>
      </c>
      <c r="B102" s="415"/>
      <c r="C102" s="40"/>
      <c r="D102" s="40"/>
      <c r="E102" s="40"/>
      <c r="F102" s="40"/>
      <c r="G102" s="40"/>
      <c r="H102" s="325"/>
      <c r="I102" s="92"/>
      <c r="J102" s="41"/>
      <c r="K102" s="41"/>
    </row>
    <row r="103" spans="1:11" ht="32.4" x14ac:dyDescent="0.3">
      <c r="A103" s="85" t="s">
        <v>43</v>
      </c>
      <c r="B103" s="84" t="s">
        <v>24</v>
      </c>
      <c r="C103" s="33" t="s">
        <v>35</v>
      </c>
      <c r="D103" s="62" t="s">
        <v>36</v>
      </c>
      <c r="E103" s="29" t="s">
        <v>37</v>
      </c>
      <c r="F103" s="72" t="s">
        <v>38</v>
      </c>
      <c r="G103" s="33" t="s">
        <v>29</v>
      </c>
      <c r="H103" s="145" t="s">
        <v>30</v>
      </c>
      <c r="I103" s="93" t="s">
        <v>19</v>
      </c>
      <c r="J103" s="171" t="s">
        <v>20</v>
      </c>
      <c r="K103" s="32" t="s">
        <v>20</v>
      </c>
    </row>
    <row r="104" spans="1:11" s="20" customFormat="1" ht="70.2" customHeight="1" x14ac:dyDescent="0.3">
      <c r="A104" s="87">
        <v>49</v>
      </c>
      <c r="B104" s="254" t="s">
        <v>93</v>
      </c>
      <c r="C104" s="131">
        <v>80000</v>
      </c>
      <c r="D104" s="132">
        <v>15000</v>
      </c>
      <c r="E104" s="131">
        <v>0</v>
      </c>
      <c r="F104" s="133">
        <v>60000</v>
      </c>
      <c r="G104" s="232">
        <f>C104+F104</f>
        <v>140000</v>
      </c>
      <c r="H104" s="238" t="s">
        <v>274</v>
      </c>
      <c r="I104" s="130" t="s">
        <v>110</v>
      </c>
      <c r="J104" s="178"/>
      <c r="K104" s="191"/>
    </row>
    <row r="105" spans="1:11" s="20" customFormat="1" ht="111" customHeight="1" x14ac:dyDescent="0.3">
      <c r="A105" s="87">
        <v>50</v>
      </c>
      <c r="B105" s="254" t="s">
        <v>94</v>
      </c>
      <c r="C105" s="131">
        <v>50000</v>
      </c>
      <c r="D105" s="132">
        <v>0</v>
      </c>
      <c r="E105" s="131">
        <v>0</v>
      </c>
      <c r="F105" s="133">
        <v>0</v>
      </c>
      <c r="G105" s="232">
        <f>C105+F105</f>
        <v>50000</v>
      </c>
      <c r="H105" s="238" t="s">
        <v>212</v>
      </c>
      <c r="I105" s="130" t="s">
        <v>107</v>
      </c>
      <c r="J105" s="264"/>
      <c r="K105" s="105"/>
    </row>
    <row r="106" spans="1:11" s="6" customFormat="1" ht="15" x14ac:dyDescent="0.3">
      <c r="A106" s="416" t="s">
        <v>31</v>
      </c>
      <c r="B106" s="422"/>
      <c r="C106" s="22">
        <f>SUM(C104:C105)</f>
        <v>130000</v>
      </c>
      <c r="D106" s="63">
        <f>SUM(D104:D105)</f>
        <v>15000</v>
      </c>
      <c r="E106" s="22">
        <f>SUM(E104:E105)</f>
        <v>0</v>
      </c>
      <c r="F106" s="75">
        <f>SUM(F104:F105)</f>
        <v>60000</v>
      </c>
      <c r="G106" s="22">
        <f>SUM(G104:G105)</f>
        <v>190000</v>
      </c>
      <c r="H106" s="99"/>
      <c r="I106" s="26"/>
      <c r="J106" s="174"/>
      <c r="K106" s="27"/>
    </row>
    <row r="107" spans="1:11" ht="18.75" customHeight="1" x14ac:dyDescent="0.3">
      <c r="A107" s="418" t="s">
        <v>32</v>
      </c>
      <c r="B107" s="419"/>
      <c r="C107" s="42"/>
      <c r="D107" s="42"/>
      <c r="E107" s="42"/>
      <c r="F107" s="42"/>
      <c r="G107" s="42"/>
      <c r="H107" s="326"/>
      <c r="I107" s="96"/>
      <c r="J107" s="55"/>
      <c r="K107" s="55"/>
    </row>
    <row r="108" spans="1:11" ht="19.5" customHeight="1" x14ac:dyDescent="0.3">
      <c r="A108" s="435" t="s">
        <v>4</v>
      </c>
      <c r="B108" s="413"/>
      <c r="C108" s="38"/>
      <c r="D108" s="38"/>
      <c r="E108" s="38"/>
      <c r="F108" s="38"/>
      <c r="G108" s="38"/>
      <c r="H108" s="324"/>
      <c r="I108" s="91"/>
      <c r="J108" s="39"/>
      <c r="K108" s="39"/>
    </row>
    <row r="109" spans="1:11" ht="19.5" customHeight="1" x14ac:dyDescent="0.3">
      <c r="A109" s="414" t="s">
        <v>7</v>
      </c>
      <c r="B109" s="415"/>
      <c r="C109" s="73"/>
      <c r="D109" s="73"/>
      <c r="E109" s="73"/>
      <c r="F109" s="73"/>
      <c r="G109" s="73"/>
      <c r="H109" s="327"/>
      <c r="I109" s="95"/>
      <c r="J109" s="74"/>
      <c r="K109" s="74"/>
    </row>
    <row r="110" spans="1:11" ht="32.4" x14ac:dyDescent="0.3">
      <c r="A110" s="85" t="s">
        <v>43</v>
      </c>
      <c r="B110" s="84" t="s">
        <v>24</v>
      </c>
      <c r="C110" s="33" t="s">
        <v>35</v>
      </c>
      <c r="D110" s="62" t="s">
        <v>36</v>
      </c>
      <c r="E110" s="31" t="s">
        <v>37</v>
      </c>
      <c r="F110" s="64" t="s">
        <v>38</v>
      </c>
      <c r="G110" s="33" t="s">
        <v>29</v>
      </c>
      <c r="H110" s="145" t="s">
        <v>30</v>
      </c>
      <c r="I110" s="93" t="s">
        <v>19</v>
      </c>
      <c r="J110" s="171" t="s">
        <v>20</v>
      </c>
      <c r="K110" s="32" t="s">
        <v>20</v>
      </c>
    </row>
    <row r="111" spans="1:11" ht="114.6" customHeight="1" x14ac:dyDescent="0.3">
      <c r="A111" s="104">
        <v>51</v>
      </c>
      <c r="B111" s="170" t="s">
        <v>68</v>
      </c>
      <c r="C111" s="124">
        <v>20000</v>
      </c>
      <c r="D111" s="134">
        <v>0</v>
      </c>
      <c r="E111" s="124">
        <v>0</v>
      </c>
      <c r="F111" s="126">
        <v>0</v>
      </c>
      <c r="G111" s="219">
        <f>C111+F111</f>
        <v>20000</v>
      </c>
      <c r="H111" s="380" t="s">
        <v>317</v>
      </c>
      <c r="I111" s="140" t="s">
        <v>229</v>
      </c>
      <c r="J111" s="220"/>
      <c r="K111" s="110"/>
    </row>
    <row r="112" spans="1:11" ht="53.4" customHeight="1" x14ac:dyDescent="0.3">
      <c r="A112" s="100">
        <v>52</v>
      </c>
      <c r="B112" s="130" t="s">
        <v>146</v>
      </c>
      <c r="C112" s="134">
        <v>0</v>
      </c>
      <c r="D112" s="135">
        <v>0</v>
      </c>
      <c r="E112" s="124">
        <v>0</v>
      </c>
      <c r="F112" s="128">
        <v>5000</v>
      </c>
      <c r="G112" s="219">
        <f>C112+F112</f>
        <v>5000</v>
      </c>
      <c r="H112" s="147" t="s">
        <v>224</v>
      </c>
      <c r="I112" s="140" t="s">
        <v>145</v>
      </c>
      <c r="J112" s="220"/>
      <c r="K112" s="110"/>
    </row>
    <row r="113" spans="1:11" s="4" customFormat="1" ht="15" x14ac:dyDescent="0.3">
      <c r="A113" s="416" t="s">
        <v>31</v>
      </c>
      <c r="B113" s="422"/>
      <c r="C113" s="22">
        <f>SUM(C111:C112)</f>
        <v>20000</v>
      </c>
      <c r="D113" s="63">
        <f>SUM(D111:D112)</f>
        <v>0</v>
      </c>
      <c r="E113" s="25">
        <f>SUM(E111:E112)</f>
        <v>0</v>
      </c>
      <c r="F113" s="63">
        <f>SUM(F111:F112)</f>
        <v>5000</v>
      </c>
      <c r="G113" s="22">
        <f>SUM(G111:G112)</f>
        <v>25000</v>
      </c>
      <c r="H113" s="99"/>
      <c r="I113" s="26"/>
      <c r="J113" s="174"/>
      <c r="K113" s="27"/>
    </row>
    <row r="114" spans="1:11" x14ac:dyDescent="0.3">
      <c r="A114" s="418" t="s">
        <v>32</v>
      </c>
      <c r="B114" s="419"/>
      <c r="C114" s="42"/>
      <c r="D114" s="42"/>
      <c r="E114" s="42"/>
      <c r="F114" s="42"/>
      <c r="G114" s="42"/>
      <c r="H114" s="326"/>
      <c r="I114" s="96"/>
      <c r="J114" s="55"/>
      <c r="K114" s="55"/>
    </row>
    <row r="115" spans="1:11" x14ac:dyDescent="0.3">
      <c r="A115" s="435" t="s">
        <v>4</v>
      </c>
      <c r="B115" s="413"/>
      <c r="C115" s="38"/>
      <c r="D115" s="38"/>
      <c r="E115" s="38"/>
      <c r="F115" s="38"/>
      <c r="G115" s="38"/>
      <c r="H115" s="324"/>
      <c r="I115" s="91"/>
      <c r="J115" s="39"/>
      <c r="K115" s="39"/>
    </row>
    <row r="116" spans="1:11" x14ac:dyDescent="0.3">
      <c r="A116" s="414" t="s">
        <v>8</v>
      </c>
      <c r="B116" s="415"/>
      <c r="C116" s="40"/>
      <c r="D116" s="40"/>
      <c r="E116" s="40"/>
      <c r="F116" s="40"/>
      <c r="G116" s="40"/>
      <c r="H116" s="325"/>
      <c r="I116" s="92"/>
      <c r="J116" s="41"/>
      <c r="K116" s="41"/>
    </row>
    <row r="117" spans="1:11" ht="32.4" x14ac:dyDescent="0.3">
      <c r="A117" s="85" t="s">
        <v>43</v>
      </c>
      <c r="B117" s="84" t="s">
        <v>24</v>
      </c>
      <c r="C117" s="33" t="s">
        <v>35</v>
      </c>
      <c r="D117" s="62" t="s">
        <v>36</v>
      </c>
      <c r="E117" s="31" t="s">
        <v>37</v>
      </c>
      <c r="F117" s="64" t="s">
        <v>38</v>
      </c>
      <c r="G117" s="33" t="s">
        <v>29</v>
      </c>
      <c r="H117" s="145" t="s">
        <v>30</v>
      </c>
      <c r="I117" s="93" t="s">
        <v>19</v>
      </c>
      <c r="J117" s="171" t="s">
        <v>20</v>
      </c>
      <c r="K117" s="32" t="s">
        <v>20</v>
      </c>
    </row>
    <row r="118" spans="1:11" s="18" customFormat="1" ht="85.8" customHeight="1" x14ac:dyDescent="0.3">
      <c r="A118" s="108">
        <v>53</v>
      </c>
      <c r="B118" s="168" t="s">
        <v>51</v>
      </c>
      <c r="C118" s="124">
        <v>85450</v>
      </c>
      <c r="D118" s="135">
        <v>0</v>
      </c>
      <c r="E118" s="124">
        <v>0</v>
      </c>
      <c r="F118" s="128">
        <v>0</v>
      </c>
      <c r="G118" s="124">
        <f t="shared" ref="G118:G124" si="7">C118+F118</f>
        <v>85450</v>
      </c>
      <c r="H118" s="137" t="s">
        <v>128</v>
      </c>
      <c r="I118" s="121" t="s">
        <v>119</v>
      </c>
      <c r="J118" s="255"/>
      <c r="K118" s="88"/>
    </row>
    <row r="119" spans="1:11" s="18" customFormat="1" ht="78.599999999999994" customHeight="1" x14ac:dyDescent="0.3">
      <c r="A119" s="108">
        <v>54</v>
      </c>
      <c r="B119" s="168" t="s">
        <v>120</v>
      </c>
      <c r="C119" s="124">
        <v>0</v>
      </c>
      <c r="D119" s="135">
        <v>0</v>
      </c>
      <c r="E119" s="124">
        <v>0</v>
      </c>
      <c r="F119" s="128">
        <v>78267</v>
      </c>
      <c r="G119" s="124">
        <f t="shared" si="7"/>
        <v>78267</v>
      </c>
      <c r="H119" s="137" t="s">
        <v>129</v>
      </c>
      <c r="I119" s="121" t="s">
        <v>121</v>
      </c>
      <c r="J119" s="255"/>
      <c r="K119" s="88"/>
    </row>
    <row r="120" spans="1:11" s="18" customFormat="1" ht="71.400000000000006" customHeight="1" x14ac:dyDescent="0.3">
      <c r="A120" s="108">
        <v>55</v>
      </c>
      <c r="B120" s="168" t="s">
        <v>122</v>
      </c>
      <c r="C120" s="134">
        <v>0</v>
      </c>
      <c r="D120" s="135">
        <v>0</v>
      </c>
      <c r="E120" s="124">
        <v>0</v>
      </c>
      <c r="F120" s="128">
        <v>58700</v>
      </c>
      <c r="G120" s="124">
        <f t="shared" si="7"/>
        <v>58700</v>
      </c>
      <c r="H120" s="137" t="s">
        <v>130</v>
      </c>
      <c r="I120" s="121" t="s">
        <v>123</v>
      </c>
      <c r="J120" s="255"/>
      <c r="K120" s="88"/>
    </row>
    <row r="121" spans="1:11" s="18" customFormat="1" ht="114" customHeight="1" x14ac:dyDescent="0.3">
      <c r="A121" s="108">
        <v>56</v>
      </c>
      <c r="B121" s="168" t="s">
        <v>124</v>
      </c>
      <c r="C121" s="124">
        <v>1550</v>
      </c>
      <c r="D121" s="135">
        <v>0</v>
      </c>
      <c r="E121" s="124">
        <v>0</v>
      </c>
      <c r="F121" s="128">
        <v>118033</v>
      </c>
      <c r="G121" s="124">
        <f t="shared" si="7"/>
        <v>119583</v>
      </c>
      <c r="H121" s="137" t="s">
        <v>131</v>
      </c>
      <c r="I121" s="121" t="s">
        <v>125</v>
      </c>
      <c r="J121" s="255"/>
      <c r="K121" s="88"/>
    </row>
    <row r="122" spans="1:11" s="18" customFormat="1" ht="60" x14ac:dyDescent="0.3">
      <c r="A122" s="108">
        <v>57</v>
      </c>
      <c r="B122" s="168" t="s">
        <v>126</v>
      </c>
      <c r="C122" s="134">
        <v>158000</v>
      </c>
      <c r="D122" s="135">
        <v>0</v>
      </c>
      <c r="E122" s="124">
        <v>0</v>
      </c>
      <c r="F122" s="128">
        <v>0</v>
      </c>
      <c r="G122" s="124">
        <f t="shared" si="7"/>
        <v>158000</v>
      </c>
      <c r="H122" s="137" t="s">
        <v>132</v>
      </c>
      <c r="I122" s="121" t="s">
        <v>127</v>
      </c>
      <c r="J122" s="255"/>
      <c r="K122" s="88"/>
    </row>
    <row r="123" spans="1:11" s="18" customFormat="1" ht="210.6" customHeight="1" x14ac:dyDescent="0.3">
      <c r="A123" s="87">
        <v>58</v>
      </c>
      <c r="B123" s="282" t="s">
        <v>275</v>
      </c>
      <c r="C123" s="259">
        <v>55000</v>
      </c>
      <c r="D123" s="317">
        <v>0</v>
      </c>
      <c r="E123" s="318">
        <v>0</v>
      </c>
      <c r="F123" s="259">
        <v>19000</v>
      </c>
      <c r="G123" s="266">
        <f>C123+F123</f>
        <v>74000</v>
      </c>
      <c r="H123" s="284" t="s">
        <v>198</v>
      </c>
      <c r="I123" s="278" t="s">
        <v>199</v>
      </c>
      <c r="J123" s="276"/>
      <c r="K123" s="88"/>
    </row>
    <row r="124" spans="1:11" s="18" customFormat="1" ht="80.400000000000006" customHeight="1" x14ac:dyDescent="0.3">
      <c r="A124" s="87">
        <v>59</v>
      </c>
      <c r="B124" s="167" t="s">
        <v>276</v>
      </c>
      <c r="C124" s="124">
        <v>52000</v>
      </c>
      <c r="D124" s="134">
        <v>0</v>
      </c>
      <c r="E124" s="124">
        <v>0</v>
      </c>
      <c r="F124" s="134">
        <v>0</v>
      </c>
      <c r="G124" s="124">
        <f t="shared" si="7"/>
        <v>52000</v>
      </c>
      <c r="H124" s="147" t="s">
        <v>230</v>
      </c>
      <c r="I124" s="130" t="s">
        <v>140</v>
      </c>
      <c r="J124" s="221"/>
      <c r="K124" s="222"/>
    </row>
    <row r="125" spans="1:11" s="4" customFormat="1" ht="15" x14ac:dyDescent="0.3">
      <c r="A125" s="416" t="s">
        <v>31</v>
      </c>
      <c r="B125" s="422"/>
      <c r="C125" s="22">
        <f>SUM(C118:C124)</f>
        <v>352000</v>
      </c>
      <c r="D125" s="63">
        <f>SUM(D118:D124)</f>
        <v>0</v>
      </c>
      <c r="E125" s="25">
        <f>SUM(E118:E124)</f>
        <v>0</v>
      </c>
      <c r="F125" s="63">
        <f>SUM(F118:F124)</f>
        <v>274000</v>
      </c>
      <c r="G125" s="22">
        <f>SUM(G118:G124)</f>
        <v>626000</v>
      </c>
      <c r="H125" s="99"/>
      <c r="I125" s="26"/>
      <c r="J125" s="174"/>
      <c r="K125" s="27"/>
    </row>
    <row r="126" spans="1:11" x14ac:dyDescent="0.3">
      <c r="A126" s="418" t="s">
        <v>9</v>
      </c>
      <c r="B126" s="419"/>
      <c r="C126" s="42"/>
      <c r="D126" s="42"/>
      <c r="E126" s="42"/>
      <c r="F126" s="42"/>
      <c r="G126" s="42"/>
      <c r="H126" s="326"/>
      <c r="I126" s="96"/>
      <c r="J126" s="55"/>
      <c r="K126" s="55"/>
    </row>
    <row r="127" spans="1:11" s="15" customFormat="1" ht="21.75" customHeight="1" x14ac:dyDescent="0.3">
      <c r="A127" s="412" t="s">
        <v>10</v>
      </c>
      <c r="B127" s="432"/>
      <c r="C127" s="37">
        <f>C136+C144</f>
        <v>581040</v>
      </c>
      <c r="D127" s="37">
        <f>D136+D144</f>
        <v>30000</v>
      </c>
      <c r="E127" s="37">
        <f>E136+E144</f>
        <v>18000</v>
      </c>
      <c r="F127" s="37">
        <f>F136+F144</f>
        <v>543410</v>
      </c>
      <c r="G127" s="37"/>
      <c r="H127" s="208"/>
      <c r="I127" s="209"/>
      <c r="J127" s="210"/>
      <c r="K127" s="210"/>
    </row>
    <row r="128" spans="1:11" x14ac:dyDescent="0.3">
      <c r="A128" s="414" t="s">
        <v>11</v>
      </c>
      <c r="B128" s="415"/>
      <c r="C128" s="40"/>
      <c r="D128" s="40"/>
      <c r="E128" s="40"/>
      <c r="F128" s="40"/>
      <c r="G128" s="40"/>
      <c r="H128" s="325"/>
      <c r="I128" s="92"/>
      <c r="J128" s="41"/>
      <c r="K128" s="41"/>
    </row>
    <row r="129" spans="1:11" ht="32.4" x14ac:dyDescent="0.3">
      <c r="A129" s="85" t="s">
        <v>43</v>
      </c>
      <c r="B129" s="84" t="s">
        <v>24</v>
      </c>
      <c r="C129" s="33" t="s">
        <v>35</v>
      </c>
      <c r="D129" s="62" t="s">
        <v>36</v>
      </c>
      <c r="E129" s="29" t="s">
        <v>37</v>
      </c>
      <c r="F129" s="72" t="s">
        <v>38</v>
      </c>
      <c r="G129" s="33" t="s">
        <v>29</v>
      </c>
      <c r="H129" s="145" t="s">
        <v>30</v>
      </c>
      <c r="I129" s="93" t="s">
        <v>19</v>
      </c>
      <c r="J129" s="171" t="s">
        <v>20</v>
      </c>
      <c r="K129" s="32" t="s">
        <v>20</v>
      </c>
    </row>
    <row r="130" spans="1:11" ht="372.6" customHeight="1" x14ac:dyDescent="0.3">
      <c r="A130" s="100">
        <v>60</v>
      </c>
      <c r="B130" s="121" t="s">
        <v>154</v>
      </c>
      <c r="C130" s="134">
        <v>97040</v>
      </c>
      <c r="D130" s="135">
        <v>0</v>
      </c>
      <c r="E130" s="124">
        <v>0</v>
      </c>
      <c r="F130" s="128">
        <v>74100</v>
      </c>
      <c r="G130" s="124">
        <f>C130+F130</f>
        <v>171140</v>
      </c>
      <c r="H130" s="381" t="s">
        <v>251</v>
      </c>
      <c r="I130" s="229" t="s">
        <v>155</v>
      </c>
      <c r="J130" s="182"/>
      <c r="K130" s="193"/>
    </row>
    <row r="131" spans="1:11" s="21" customFormat="1" ht="287.39999999999998" customHeight="1" x14ac:dyDescent="0.3">
      <c r="A131" s="104">
        <v>61</v>
      </c>
      <c r="B131" s="254" t="s">
        <v>95</v>
      </c>
      <c r="C131" s="131">
        <v>102000</v>
      </c>
      <c r="D131" s="132">
        <v>0</v>
      </c>
      <c r="E131" s="131">
        <v>0</v>
      </c>
      <c r="F131" s="133">
        <v>120000</v>
      </c>
      <c r="G131" s="134">
        <f>C131+F131</f>
        <v>222000</v>
      </c>
      <c r="H131" s="238" t="s">
        <v>277</v>
      </c>
      <c r="I131" s="130" t="s">
        <v>111</v>
      </c>
      <c r="J131" s="178"/>
      <c r="K131" s="105"/>
    </row>
    <row r="132" spans="1:11" s="21" customFormat="1" ht="85.2" customHeight="1" x14ac:dyDescent="0.3">
      <c r="A132" s="104">
        <v>62</v>
      </c>
      <c r="B132" s="254" t="s">
        <v>96</v>
      </c>
      <c r="C132" s="131">
        <v>30000</v>
      </c>
      <c r="D132" s="132">
        <v>0</v>
      </c>
      <c r="E132" s="131">
        <v>0</v>
      </c>
      <c r="F132" s="133">
        <v>0</v>
      </c>
      <c r="G132" s="134">
        <f>C132+F132</f>
        <v>30000</v>
      </c>
      <c r="H132" s="238" t="s">
        <v>278</v>
      </c>
      <c r="I132" s="130" t="s">
        <v>102</v>
      </c>
      <c r="J132" s="178"/>
      <c r="K132" s="105"/>
    </row>
    <row r="133" spans="1:11" s="21" customFormat="1" ht="114" customHeight="1" x14ac:dyDescent="0.3">
      <c r="A133" s="104">
        <v>63</v>
      </c>
      <c r="B133" s="254" t="s">
        <v>97</v>
      </c>
      <c r="C133" s="378">
        <v>240000</v>
      </c>
      <c r="D133" s="132">
        <v>0</v>
      </c>
      <c r="E133" s="131">
        <v>0</v>
      </c>
      <c r="F133" s="133">
        <v>237810</v>
      </c>
      <c r="G133" s="134">
        <f>C133+F133</f>
        <v>477810</v>
      </c>
      <c r="H133" s="238" t="s">
        <v>279</v>
      </c>
      <c r="I133" s="130" t="s">
        <v>108</v>
      </c>
      <c r="J133" s="178"/>
      <c r="K133" s="105"/>
    </row>
    <row r="134" spans="1:11" s="21" customFormat="1" ht="45" x14ac:dyDescent="0.3">
      <c r="A134" s="100">
        <v>64</v>
      </c>
      <c r="B134" s="151" t="s">
        <v>239</v>
      </c>
      <c r="C134" s="131">
        <v>40000</v>
      </c>
      <c r="D134" s="240">
        <v>0</v>
      </c>
      <c r="E134" s="303">
        <v>0</v>
      </c>
      <c r="F134" s="240">
        <v>10000</v>
      </c>
      <c r="G134" s="303">
        <f>C134+F134</f>
        <v>50000</v>
      </c>
      <c r="H134" s="300" t="s">
        <v>141</v>
      </c>
      <c r="I134" s="301" t="s">
        <v>237</v>
      </c>
      <c r="J134" s="302" t="s">
        <v>238</v>
      </c>
      <c r="K134" s="106"/>
    </row>
    <row r="135" spans="1:11" s="21" customFormat="1" ht="67.95" customHeight="1" x14ac:dyDescent="0.3">
      <c r="A135" s="104">
        <v>65</v>
      </c>
      <c r="B135" s="170" t="s">
        <v>142</v>
      </c>
      <c r="C135" s="124">
        <v>0</v>
      </c>
      <c r="D135" s="134">
        <v>0</v>
      </c>
      <c r="E135" s="124">
        <v>0</v>
      </c>
      <c r="F135" s="126">
        <v>25500</v>
      </c>
      <c r="G135" s="219">
        <f t="shared" ref="G135" si="8">C135+F135</f>
        <v>25500</v>
      </c>
      <c r="H135" s="152" t="s">
        <v>231</v>
      </c>
      <c r="I135" s="130" t="s">
        <v>232</v>
      </c>
      <c r="J135" s="183"/>
      <c r="K135" s="107"/>
    </row>
    <row r="136" spans="1:11" s="7" customFormat="1" ht="15" x14ac:dyDescent="0.3">
      <c r="A136" s="416" t="s">
        <v>31</v>
      </c>
      <c r="B136" s="422"/>
      <c r="C136" s="22">
        <f>SUM(C130:C135)</f>
        <v>509040</v>
      </c>
      <c r="D136" s="63">
        <f>SUM(D130:D135)</f>
        <v>0</v>
      </c>
      <c r="E136" s="78">
        <f>SUM(E130:E135)</f>
        <v>0</v>
      </c>
      <c r="F136" s="75">
        <f>SUM(F130:F135)</f>
        <v>467410</v>
      </c>
      <c r="G136" s="22">
        <f>SUM(G130:G135)</f>
        <v>976450</v>
      </c>
      <c r="H136" s="99"/>
      <c r="I136" s="26"/>
      <c r="J136" s="174"/>
      <c r="K136" s="27"/>
    </row>
    <row r="137" spans="1:11" x14ac:dyDescent="0.3">
      <c r="A137" s="418" t="s">
        <v>9</v>
      </c>
      <c r="B137" s="419"/>
      <c r="C137" s="42"/>
      <c r="D137" s="42"/>
      <c r="E137" s="42"/>
      <c r="F137" s="42"/>
      <c r="G137" s="42"/>
      <c r="H137" s="326"/>
      <c r="I137" s="96"/>
      <c r="J137" s="55"/>
      <c r="K137" s="55"/>
    </row>
    <row r="138" spans="1:11" x14ac:dyDescent="0.3">
      <c r="A138" s="435" t="s">
        <v>10</v>
      </c>
      <c r="B138" s="413"/>
      <c r="C138" s="38"/>
      <c r="D138" s="38"/>
      <c r="E138" s="38"/>
      <c r="F138" s="38"/>
      <c r="G138" s="38"/>
      <c r="H138" s="324"/>
      <c r="I138" s="91"/>
      <c r="J138" s="39"/>
      <c r="K138" s="39"/>
    </row>
    <row r="139" spans="1:11" x14ac:dyDescent="0.3">
      <c r="A139" s="414" t="s">
        <v>12</v>
      </c>
      <c r="B139" s="415"/>
      <c r="C139" s="40"/>
      <c r="D139" s="40"/>
      <c r="E139" s="40"/>
      <c r="F139" s="40"/>
      <c r="G139" s="40"/>
      <c r="H139" s="325"/>
      <c r="I139" s="92"/>
      <c r="J139" s="41"/>
      <c r="K139" s="41"/>
    </row>
    <row r="140" spans="1:11" ht="32.4" x14ac:dyDescent="0.3">
      <c r="A140" s="85" t="s">
        <v>43</v>
      </c>
      <c r="B140" s="84" t="s">
        <v>24</v>
      </c>
      <c r="C140" s="34" t="s">
        <v>35</v>
      </c>
      <c r="D140" s="62" t="s">
        <v>36</v>
      </c>
      <c r="E140" s="29" t="s">
        <v>37</v>
      </c>
      <c r="F140" s="72" t="s">
        <v>38</v>
      </c>
      <c r="G140" s="33" t="s">
        <v>29</v>
      </c>
      <c r="H140" s="145" t="s">
        <v>30</v>
      </c>
      <c r="I140" s="93" t="s">
        <v>19</v>
      </c>
      <c r="J140" s="171" t="s">
        <v>20</v>
      </c>
      <c r="K140" s="32" t="s">
        <v>20</v>
      </c>
    </row>
    <row r="141" spans="1:11" s="18" customFormat="1" ht="147.6" customHeight="1" x14ac:dyDescent="0.3">
      <c r="A141" s="153">
        <v>66</v>
      </c>
      <c r="B141" s="154" t="s">
        <v>163</v>
      </c>
      <c r="C141" s="134">
        <f>50000</f>
        <v>50000</v>
      </c>
      <c r="D141" s="135">
        <f>30000</f>
        <v>30000</v>
      </c>
      <c r="E141" s="124">
        <f>18000</f>
        <v>18000</v>
      </c>
      <c r="F141" s="128">
        <v>10000</v>
      </c>
      <c r="G141" s="124">
        <f>C141+F141</f>
        <v>60000</v>
      </c>
      <c r="H141" s="265" t="s">
        <v>252</v>
      </c>
      <c r="I141" s="157" t="s">
        <v>61</v>
      </c>
      <c r="J141" s="228"/>
      <c r="K141" s="105" t="s">
        <v>79</v>
      </c>
    </row>
    <row r="142" spans="1:11" s="18" customFormat="1" ht="204" customHeight="1" x14ac:dyDescent="0.3">
      <c r="A142" s="153">
        <v>67</v>
      </c>
      <c r="B142" s="121" t="s">
        <v>82</v>
      </c>
      <c r="C142" s="134">
        <v>0</v>
      </c>
      <c r="D142" s="135">
        <v>0</v>
      </c>
      <c r="E142" s="124">
        <v>0</v>
      </c>
      <c r="F142" s="128">
        <v>66000</v>
      </c>
      <c r="G142" s="124">
        <f>C142+F142</f>
        <v>66000</v>
      </c>
      <c r="H142" s="137" t="s">
        <v>253</v>
      </c>
      <c r="I142" s="121" t="s">
        <v>156</v>
      </c>
      <c r="J142" s="184"/>
      <c r="K142" s="106"/>
    </row>
    <row r="143" spans="1:11" s="18" customFormat="1" ht="100.2" customHeight="1" x14ac:dyDescent="0.3">
      <c r="A143" s="383">
        <v>68</v>
      </c>
      <c r="B143" s="140" t="s">
        <v>143</v>
      </c>
      <c r="C143" s="122">
        <v>22000</v>
      </c>
      <c r="D143" s="217">
        <v>0</v>
      </c>
      <c r="E143" s="122">
        <v>0</v>
      </c>
      <c r="F143" s="384">
        <v>0</v>
      </c>
      <c r="G143" s="385">
        <f>C143+F143</f>
        <v>22000</v>
      </c>
      <c r="H143" s="152" t="s">
        <v>233</v>
      </c>
      <c r="I143" s="140" t="s">
        <v>234</v>
      </c>
      <c r="J143" s="181"/>
      <c r="K143" s="382"/>
    </row>
    <row r="144" spans="1:11" s="4" customFormat="1" ht="15" x14ac:dyDescent="0.3">
      <c r="A144" s="416" t="s">
        <v>31</v>
      </c>
      <c r="B144" s="422"/>
      <c r="C144" s="25">
        <f>SUM(C141:C143)</f>
        <v>72000</v>
      </c>
      <c r="D144" s="63">
        <f>SUM(D141:D143)</f>
        <v>30000</v>
      </c>
      <c r="E144" s="22">
        <f>SUM(E141:E143)</f>
        <v>18000</v>
      </c>
      <c r="F144" s="75">
        <f>SUM(F141:F143)</f>
        <v>76000</v>
      </c>
      <c r="G144" s="22">
        <f>SUM(G141:G143)</f>
        <v>148000</v>
      </c>
      <c r="H144" s="99"/>
      <c r="I144" s="26"/>
      <c r="J144" s="174"/>
      <c r="K144" s="27"/>
    </row>
    <row r="145" spans="1:11" x14ac:dyDescent="0.3">
      <c r="A145" s="418" t="s">
        <v>9</v>
      </c>
      <c r="B145" s="419"/>
      <c r="C145" s="42"/>
      <c r="D145" s="42"/>
      <c r="E145" s="42"/>
      <c r="F145" s="42"/>
      <c r="G145" s="42"/>
      <c r="H145" s="326"/>
      <c r="I145" s="96"/>
      <c r="J145" s="55"/>
      <c r="K145" s="55"/>
    </row>
    <row r="146" spans="1:11" x14ac:dyDescent="0.3">
      <c r="A146" s="436" t="s">
        <v>53</v>
      </c>
      <c r="B146" s="437"/>
      <c r="C146" s="199">
        <f>C157</f>
        <v>801000</v>
      </c>
      <c r="D146" s="199">
        <f>D157</f>
        <v>58000</v>
      </c>
      <c r="E146" s="199">
        <f>E157</f>
        <v>2000</v>
      </c>
      <c r="F146" s="199">
        <f>F157</f>
        <v>668510</v>
      </c>
      <c r="G146" s="37"/>
      <c r="H146" s="200"/>
      <c r="I146" s="201"/>
      <c r="J146" s="202"/>
      <c r="K146" s="202"/>
    </row>
    <row r="147" spans="1:11" x14ac:dyDescent="0.3">
      <c r="A147" s="414" t="s">
        <v>54</v>
      </c>
      <c r="B147" s="415"/>
      <c r="C147" s="40"/>
      <c r="D147" s="40"/>
      <c r="E147" s="40"/>
      <c r="F147" s="40"/>
      <c r="G147" s="40"/>
      <c r="H147" s="325"/>
      <c r="I147" s="92"/>
      <c r="J147" s="41"/>
      <c r="K147" s="41"/>
    </row>
    <row r="148" spans="1:11" ht="32.4" x14ac:dyDescent="0.3">
      <c r="A148" s="85" t="s">
        <v>43</v>
      </c>
      <c r="B148" s="84" t="s">
        <v>24</v>
      </c>
      <c r="C148" s="33" t="s">
        <v>35</v>
      </c>
      <c r="D148" s="62" t="s">
        <v>36</v>
      </c>
      <c r="E148" s="29" t="s">
        <v>37</v>
      </c>
      <c r="F148" s="72" t="s">
        <v>38</v>
      </c>
      <c r="G148" s="33" t="s">
        <v>29</v>
      </c>
      <c r="H148" s="145" t="s">
        <v>30</v>
      </c>
      <c r="I148" s="93" t="s">
        <v>19</v>
      </c>
      <c r="J148" s="171" t="s">
        <v>20</v>
      </c>
      <c r="K148" s="32" t="s">
        <v>20</v>
      </c>
    </row>
    <row r="149" spans="1:11" ht="135.6" customHeight="1" x14ac:dyDescent="0.3">
      <c r="A149" s="100">
        <v>69</v>
      </c>
      <c r="B149" s="121" t="s">
        <v>167</v>
      </c>
      <c r="C149" s="134">
        <v>18000</v>
      </c>
      <c r="D149" s="135">
        <v>0</v>
      </c>
      <c r="E149" s="124">
        <v>2000</v>
      </c>
      <c r="F149" s="128">
        <v>0</v>
      </c>
      <c r="G149" s="124">
        <f>C149+F149</f>
        <v>18000</v>
      </c>
      <c r="H149" s="137" t="s">
        <v>157</v>
      </c>
      <c r="I149" s="121" t="s">
        <v>166</v>
      </c>
      <c r="J149" s="101" t="s">
        <v>79</v>
      </c>
      <c r="K149" s="105" t="s">
        <v>254</v>
      </c>
    </row>
    <row r="150" spans="1:11" s="18" customFormat="1" ht="163.80000000000001" customHeight="1" x14ac:dyDescent="0.3">
      <c r="A150" s="153">
        <v>70</v>
      </c>
      <c r="B150" s="282" t="s">
        <v>307</v>
      </c>
      <c r="C150" s="266">
        <v>38000</v>
      </c>
      <c r="D150" s="309">
        <v>0</v>
      </c>
      <c r="E150" s="310">
        <v>0</v>
      </c>
      <c r="F150" s="259">
        <v>52000</v>
      </c>
      <c r="G150" s="259">
        <f>C150+F150</f>
        <v>90000</v>
      </c>
      <c r="H150" s="284" t="s">
        <v>200</v>
      </c>
      <c r="I150" s="278" t="s">
        <v>201</v>
      </c>
      <c r="J150" s="228"/>
      <c r="K150" s="88"/>
    </row>
    <row r="151" spans="1:11" s="18" customFormat="1" ht="125.4" customHeight="1" x14ac:dyDescent="0.3">
      <c r="A151" s="361">
        <v>71</v>
      </c>
      <c r="B151" s="362" t="s">
        <v>308</v>
      </c>
      <c r="C151" s="357">
        <v>50000</v>
      </c>
      <c r="D151" s="358">
        <v>0</v>
      </c>
      <c r="E151" s="359">
        <v>0</v>
      </c>
      <c r="F151" s="360">
        <v>50000</v>
      </c>
      <c r="G151" s="357">
        <f>C151+F151</f>
        <v>100000</v>
      </c>
      <c r="H151" s="363" t="s">
        <v>300</v>
      </c>
      <c r="I151" s="364" t="s">
        <v>301</v>
      </c>
      <c r="J151" s="365"/>
      <c r="K151" s="269"/>
    </row>
    <row r="152" spans="1:11" s="89" customFormat="1" ht="310.2" customHeight="1" x14ac:dyDescent="0.3">
      <c r="A152" s="161">
        <v>72</v>
      </c>
      <c r="B152" s="321" t="s">
        <v>309</v>
      </c>
      <c r="C152" s="155">
        <f>65000+180000</f>
        <v>245000</v>
      </c>
      <c r="D152" s="135">
        <v>40000</v>
      </c>
      <c r="E152" s="124">
        <v>0</v>
      </c>
      <c r="F152" s="266">
        <f>46510+110000</f>
        <v>156510</v>
      </c>
      <c r="G152" s="124">
        <f t="shared" ref="G152" si="9">C152+F152</f>
        <v>401510</v>
      </c>
      <c r="H152" s="267" t="s">
        <v>283</v>
      </c>
      <c r="I152" s="268" t="s">
        <v>99</v>
      </c>
      <c r="J152" s="184"/>
      <c r="K152" s="88"/>
    </row>
    <row r="153" spans="1:11" s="18" customFormat="1" ht="96.6" customHeight="1" x14ac:dyDescent="0.3">
      <c r="A153" s="87">
        <v>73</v>
      </c>
      <c r="B153" s="254" t="s">
        <v>310</v>
      </c>
      <c r="C153" s="131">
        <v>50000</v>
      </c>
      <c r="D153" s="132">
        <v>0</v>
      </c>
      <c r="E153" s="131">
        <v>0</v>
      </c>
      <c r="F153" s="133">
        <v>80000</v>
      </c>
      <c r="G153" s="232">
        <f>C153+F153</f>
        <v>130000</v>
      </c>
      <c r="H153" s="367" t="s">
        <v>302</v>
      </c>
      <c r="I153" s="256" t="s">
        <v>112</v>
      </c>
      <c r="J153" s="233"/>
      <c r="K153" s="106"/>
    </row>
    <row r="154" spans="1:11" s="18" customFormat="1" ht="225.6" customHeight="1" x14ac:dyDescent="0.3">
      <c r="A154" s="87">
        <v>74</v>
      </c>
      <c r="B154" s="144" t="s">
        <v>311</v>
      </c>
      <c r="C154" s="131">
        <v>310000</v>
      </c>
      <c r="D154" s="132">
        <v>18000</v>
      </c>
      <c r="E154" s="131">
        <v>0</v>
      </c>
      <c r="F154" s="133">
        <v>260000</v>
      </c>
      <c r="G154" s="232">
        <f>C154+F154</f>
        <v>570000</v>
      </c>
      <c r="H154" s="368" t="s">
        <v>303</v>
      </c>
      <c r="I154" s="369" t="s">
        <v>304</v>
      </c>
      <c r="J154" s="105" t="s">
        <v>98</v>
      </c>
      <c r="K154" s="105"/>
    </row>
    <row r="155" spans="1:11" s="18" customFormat="1" ht="102" customHeight="1" x14ac:dyDescent="0.3">
      <c r="A155" s="161">
        <v>75</v>
      </c>
      <c r="B155" s="158" t="s">
        <v>312</v>
      </c>
      <c r="C155" s="155">
        <v>60000</v>
      </c>
      <c r="D155" s="258">
        <v>0</v>
      </c>
      <c r="E155" s="156">
        <v>0</v>
      </c>
      <c r="F155" s="259">
        <v>40000</v>
      </c>
      <c r="G155" s="159">
        <f t="shared" ref="G155" si="10">C155+F155</f>
        <v>100000</v>
      </c>
      <c r="H155" s="160" t="s">
        <v>216</v>
      </c>
      <c r="I155" s="151" t="s">
        <v>217</v>
      </c>
      <c r="J155" s="178"/>
      <c r="K155" s="191"/>
    </row>
    <row r="156" spans="1:11" s="18" customFormat="1" ht="89.4" customHeight="1" x14ac:dyDescent="0.3">
      <c r="A156" s="153">
        <v>76</v>
      </c>
      <c r="B156" s="157" t="s">
        <v>313</v>
      </c>
      <c r="C156" s="217">
        <v>30000</v>
      </c>
      <c r="D156" s="218">
        <v>0</v>
      </c>
      <c r="E156" s="122">
        <v>0</v>
      </c>
      <c r="F156" s="123">
        <v>30000</v>
      </c>
      <c r="G156" s="217">
        <f>C156+F156</f>
        <v>60000</v>
      </c>
      <c r="H156" s="237" t="s">
        <v>225</v>
      </c>
      <c r="I156" s="127" t="s">
        <v>59</v>
      </c>
      <c r="J156" s="178"/>
      <c r="K156" s="105"/>
    </row>
    <row r="157" spans="1:11" s="8" customFormat="1" ht="22.5" customHeight="1" x14ac:dyDescent="0.3">
      <c r="A157" s="416" t="s">
        <v>31</v>
      </c>
      <c r="B157" s="431"/>
      <c r="C157" s="22">
        <f>SUM(C149:C156)</f>
        <v>801000</v>
      </c>
      <c r="D157" s="63">
        <f>SUM(D149:D156)</f>
        <v>58000</v>
      </c>
      <c r="E157" s="22">
        <f>SUM(E149:E156)</f>
        <v>2000</v>
      </c>
      <c r="F157" s="75">
        <f>SUM(F149:F156)</f>
        <v>668510</v>
      </c>
      <c r="G157" s="22">
        <f>SUM(G149:G156)</f>
        <v>1469510</v>
      </c>
      <c r="H157" s="99"/>
      <c r="I157" s="26"/>
      <c r="J157" s="174"/>
      <c r="K157" s="27"/>
    </row>
    <row r="158" spans="1:11" x14ac:dyDescent="0.3">
      <c r="A158" s="418" t="s">
        <v>13</v>
      </c>
      <c r="B158" s="419"/>
      <c r="C158" s="42"/>
      <c r="D158" s="42"/>
      <c r="E158" s="42"/>
      <c r="F158" s="42"/>
      <c r="G158" s="42"/>
      <c r="H158" s="326"/>
      <c r="I158" s="96"/>
      <c r="J158" s="55"/>
      <c r="K158" s="55"/>
    </row>
    <row r="159" spans="1:11" x14ac:dyDescent="0.3">
      <c r="A159" s="412" t="s">
        <v>14</v>
      </c>
      <c r="B159" s="432"/>
      <c r="C159" s="37">
        <f>C167+C174</f>
        <v>168500</v>
      </c>
      <c r="D159" s="37">
        <f>D167+D174</f>
        <v>0</v>
      </c>
      <c r="E159" s="37">
        <f>E167+E174</f>
        <v>0</v>
      </c>
      <c r="F159" s="37">
        <f>F167+F174</f>
        <v>214000</v>
      </c>
      <c r="G159" s="37"/>
      <c r="H159" s="200"/>
      <c r="I159" s="201"/>
      <c r="J159" s="202"/>
      <c r="K159" s="202"/>
    </row>
    <row r="160" spans="1:11" x14ac:dyDescent="0.3">
      <c r="A160" s="414" t="s">
        <v>15</v>
      </c>
      <c r="B160" s="415"/>
      <c r="C160" s="40"/>
      <c r="D160" s="40"/>
      <c r="E160" s="40"/>
      <c r="F160" s="40"/>
      <c r="G160" s="40"/>
      <c r="H160" s="325"/>
      <c r="I160" s="92"/>
      <c r="J160" s="41"/>
      <c r="K160" s="41"/>
    </row>
    <row r="161" spans="1:11" ht="32.4" x14ac:dyDescent="0.3">
      <c r="A161" s="85" t="s">
        <v>43</v>
      </c>
      <c r="B161" s="84" t="s">
        <v>24</v>
      </c>
      <c r="C161" s="33" t="s">
        <v>35</v>
      </c>
      <c r="D161" s="62" t="s">
        <v>36</v>
      </c>
      <c r="E161" s="29" t="s">
        <v>37</v>
      </c>
      <c r="F161" s="72" t="s">
        <v>38</v>
      </c>
      <c r="G161" s="33" t="s">
        <v>29</v>
      </c>
      <c r="H161" s="145" t="s">
        <v>30</v>
      </c>
      <c r="I161" s="93" t="s">
        <v>19</v>
      </c>
      <c r="J161" s="171" t="s">
        <v>20</v>
      </c>
      <c r="K161" s="32" t="s">
        <v>20</v>
      </c>
    </row>
    <row r="162" spans="1:11" s="18" customFormat="1" ht="117.6" customHeight="1" x14ac:dyDescent="0.3">
      <c r="A162" s="108">
        <v>77</v>
      </c>
      <c r="B162" s="260" t="s">
        <v>50</v>
      </c>
      <c r="C162" s="134">
        <v>21500</v>
      </c>
      <c r="D162" s="135">
        <v>0</v>
      </c>
      <c r="E162" s="124">
        <v>0</v>
      </c>
      <c r="F162" s="128">
        <v>0</v>
      </c>
      <c r="G162" s="124">
        <v>21500</v>
      </c>
      <c r="H162" s="137" t="s">
        <v>255</v>
      </c>
      <c r="I162" s="121" t="s">
        <v>158</v>
      </c>
      <c r="J162" s="252"/>
      <c r="K162" s="105"/>
    </row>
    <row r="163" spans="1:11" s="18" customFormat="1" ht="79.95" customHeight="1" x14ac:dyDescent="0.3">
      <c r="A163" s="87">
        <v>78</v>
      </c>
      <c r="B163" s="252" t="s">
        <v>164</v>
      </c>
      <c r="C163" s="230">
        <v>30000</v>
      </c>
      <c r="D163" s="261">
        <v>0</v>
      </c>
      <c r="E163" s="230">
        <v>0</v>
      </c>
      <c r="F163" s="142">
        <v>0</v>
      </c>
      <c r="G163" s="231">
        <f>C163+F163</f>
        <v>30000</v>
      </c>
      <c r="H163" s="238" t="s">
        <v>280</v>
      </c>
      <c r="I163" s="130" t="s">
        <v>281</v>
      </c>
      <c r="J163" s="130"/>
      <c r="K163" s="105"/>
    </row>
    <row r="164" spans="1:11" s="18" customFormat="1" ht="75" customHeight="1" x14ac:dyDescent="0.3">
      <c r="A164" s="161">
        <v>79</v>
      </c>
      <c r="B164" s="282" t="s">
        <v>202</v>
      </c>
      <c r="C164" s="285">
        <v>0</v>
      </c>
      <c r="D164" s="317">
        <v>0</v>
      </c>
      <c r="E164" s="318">
        <v>0</v>
      </c>
      <c r="F164" s="259">
        <v>60000</v>
      </c>
      <c r="G164" s="259">
        <f>C164+F164</f>
        <v>60000</v>
      </c>
      <c r="H164" s="284" t="s">
        <v>203</v>
      </c>
      <c r="I164" s="278" t="s">
        <v>204</v>
      </c>
      <c r="J164" s="275"/>
      <c r="K164" s="105"/>
    </row>
    <row r="165" spans="1:11" s="18" customFormat="1" ht="127.8" customHeight="1" x14ac:dyDescent="0.3">
      <c r="A165" s="161">
        <v>80</v>
      </c>
      <c r="B165" s="278" t="s">
        <v>205</v>
      </c>
      <c r="C165" s="259">
        <v>11000</v>
      </c>
      <c r="D165" s="317">
        <v>0</v>
      </c>
      <c r="E165" s="318">
        <v>0</v>
      </c>
      <c r="F165" s="259">
        <v>47000</v>
      </c>
      <c r="G165" s="259">
        <f>C165+F165</f>
        <v>58000</v>
      </c>
      <c r="H165" s="286" t="s">
        <v>206</v>
      </c>
      <c r="I165" s="279" t="s">
        <v>207</v>
      </c>
      <c r="J165" s="274"/>
      <c r="K165" s="105"/>
    </row>
    <row r="166" spans="1:11" s="18" customFormat="1" ht="179.4" customHeight="1" x14ac:dyDescent="0.3">
      <c r="A166" s="161">
        <v>81</v>
      </c>
      <c r="B166" s="278" t="s">
        <v>208</v>
      </c>
      <c r="C166" s="266">
        <v>11000</v>
      </c>
      <c r="D166" s="317">
        <v>0</v>
      </c>
      <c r="E166" s="318">
        <v>0</v>
      </c>
      <c r="F166" s="259">
        <v>47000</v>
      </c>
      <c r="G166" s="259">
        <f>C166+F166</f>
        <v>58000</v>
      </c>
      <c r="H166" s="278" t="s">
        <v>209</v>
      </c>
      <c r="I166" s="278" t="s">
        <v>210</v>
      </c>
      <c r="J166" s="275"/>
      <c r="K166" s="106"/>
    </row>
    <row r="167" spans="1:11" s="8" customFormat="1" ht="15" x14ac:dyDescent="0.3">
      <c r="A167" s="416" t="s">
        <v>31</v>
      </c>
      <c r="B167" s="422"/>
      <c r="C167" s="22">
        <f>SUM(C162:C166)</f>
        <v>73500</v>
      </c>
      <c r="D167" s="63">
        <f>SUM(D162:D166)</f>
        <v>0</v>
      </c>
      <c r="E167" s="22">
        <f>SUM(E162:E166)</f>
        <v>0</v>
      </c>
      <c r="F167" s="75">
        <f>SUM(F162:F166)</f>
        <v>154000</v>
      </c>
      <c r="G167" s="22">
        <f>SUM(G162:G166)</f>
        <v>227500</v>
      </c>
      <c r="H167" s="99"/>
      <c r="I167" s="26"/>
      <c r="J167" s="174"/>
      <c r="K167" s="27"/>
    </row>
    <row r="168" spans="1:11" x14ac:dyDescent="0.3">
      <c r="A168" s="418" t="s">
        <v>13</v>
      </c>
      <c r="B168" s="419"/>
      <c r="C168" s="42"/>
      <c r="D168" s="42"/>
      <c r="E168" s="42"/>
      <c r="F168" s="42"/>
      <c r="G168" s="42"/>
      <c r="H168" s="326"/>
      <c r="I168" s="96"/>
      <c r="J168" s="55"/>
      <c r="K168" s="55"/>
    </row>
    <row r="169" spans="1:11" x14ac:dyDescent="0.3">
      <c r="A169" s="435" t="s">
        <v>14</v>
      </c>
      <c r="B169" s="413"/>
      <c r="C169" s="38"/>
      <c r="D169" s="38"/>
      <c r="E169" s="38"/>
      <c r="F169" s="38"/>
      <c r="G169" s="38"/>
      <c r="H169" s="324"/>
      <c r="I169" s="91"/>
      <c r="J169" s="39"/>
      <c r="K169" s="39"/>
    </row>
    <row r="170" spans="1:11" x14ac:dyDescent="0.3">
      <c r="A170" s="414" t="s">
        <v>16</v>
      </c>
      <c r="B170" s="415"/>
      <c r="C170" s="40"/>
      <c r="D170" s="40"/>
      <c r="E170" s="40"/>
      <c r="F170" s="40"/>
      <c r="G170" s="40"/>
      <c r="H170" s="325"/>
      <c r="I170" s="92"/>
      <c r="J170" s="41"/>
      <c r="K170" s="41"/>
    </row>
    <row r="171" spans="1:11" ht="32.4" x14ac:dyDescent="0.3">
      <c r="A171" s="85" t="s">
        <v>43</v>
      </c>
      <c r="B171" s="84" t="s">
        <v>24</v>
      </c>
      <c r="C171" s="33" t="s">
        <v>35</v>
      </c>
      <c r="D171" s="62" t="s">
        <v>36</v>
      </c>
      <c r="E171" s="29" t="s">
        <v>37</v>
      </c>
      <c r="F171" s="72" t="s">
        <v>38</v>
      </c>
      <c r="G171" s="33" t="s">
        <v>29</v>
      </c>
      <c r="H171" s="145" t="s">
        <v>30</v>
      </c>
      <c r="I171" s="93" t="s">
        <v>19</v>
      </c>
      <c r="J171" s="171" t="s">
        <v>20</v>
      </c>
      <c r="K171" s="32" t="s">
        <v>20</v>
      </c>
    </row>
    <row r="172" spans="1:11" s="164" customFormat="1" ht="81" customHeight="1" x14ac:dyDescent="0.3">
      <c r="A172" s="163">
        <v>82</v>
      </c>
      <c r="B172" s="162" t="s">
        <v>62</v>
      </c>
      <c r="C172" s="370">
        <v>80000</v>
      </c>
      <c r="D172" s="371">
        <v>0</v>
      </c>
      <c r="E172" s="372">
        <v>0</v>
      </c>
      <c r="F172" s="373">
        <v>50000</v>
      </c>
      <c r="G172" s="374">
        <f>C172+F172</f>
        <v>130000</v>
      </c>
      <c r="H172" s="375" t="s">
        <v>305</v>
      </c>
      <c r="I172" s="376" t="s">
        <v>306</v>
      </c>
      <c r="J172" s="185"/>
      <c r="K172" s="110"/>
    </row>
    <row r="173" spans="1:11" s="164" customFormat="1" ht="57.6" customHeight="1" x14ac:dyDescent="0.3">
      <c r="A173" s="165">
        <v>83</v>
      </c>
      <c r="B173" s="166" t="s">
        <v>84</v>
      </c>
      <c r="C173" s="217">
        <v>15000</v>
      </c>
      <c r="D173" s="143">
        <v>0</v>
      </c>
      <c r="E173" s="124">
        <v>0</v>
      </c>
      <c r="F173" s="125">
        <v>10000</v>
      </c>
      <c r="G173" s="124">
        <f>C173+F173</f>
        <v>25000</v>
      </c>
      <c r="H173" s="306" t="s">
        <v>71</v>
      </c>
      <c r="I173" s="223" t="s">
        <v>60</v>
      </c>
      <c r="J173" s="185"/>
      <c r="K173" s="188"/>
    </row>
    <row r="174" spans="1:11" s="8" customFormat="1" ht="15" x14ac:dyDescent="0.3">
      <c r="A174" s="416" t="s">
        <v>31</v>
      </c>
      <c r="B174" s="422"/>
      <c r="C174" s="22">
        <f>SUM(C172:C173)</f>
        <v>95000</v>
      </c>
      <c r="D174" s="63">
        <f>SUM(D172:D173)</f>
        <v>0</v>
      </c>
      <c r="E174" s="22">
        <f>SUM(E172:E173)</f>
        <v>0</v>
      </c>
      <c r="F174" s="23">
        <f>SUM(F172:F173)</f>
        <v>60000</v>
      </c>
      <c r="G174" s="22">
        <f>SUM(G172:G173)</f>
        <v>155000</v>
      </c>
      <c r="H174" s="99"/>
      <c r="I174" s="26"/>
      <c r="J174" s="175"/>
      <c r="K174" s="2"/>
    </row>
    <row r="175" spans="1:11" s="10" customFormat="1" ht="21.75" customHeight="1" thickBot="1" x14ac:dyDescent="0.35">
      <c r="A175" s="438" t="s">
        <v>17</v>
      </c>
      <c r="B175" s="439"/>
      <c r="C175" s="16">
        <f>C9+C17+C29+C36+C45+C59+C66+C77+C90+C99+C106+C113+C125+C136+C144+C157+C167+C174</f>
        <v>4500000</v>
      </c>
      <c r="D175" s="76">
        <f t="shared" ref="D175:G175" si="11">D9+D17+D29+D36+D45+D59+D66+D77+D90+D99+D106+D113+D125+D136+D144+D157+D167+D174</f>
        <v>345200</v>
      </c>
      <c r="E175" s="16">
        <f t="shared" si="11"/>
        <v>84700</v>
      </c>
      <c r="F175" s="316">
        <f t="shared" si="11"/>
        <v>4446520</v>
      </c>
      <c r="G175" s="16">
        <f t="shared" si="11"/>
        <v>8946520</v>
      </c>
      <c r="H175" s="86"/>
      <c r="I175" s="13"/>
      <c r="J175" s="186"/>
      <c r="K175" s="14"/>
    </row>
    <row r="176" spans="1:11" ht="28.2" customHeight="1" thickTop="1" x14ac:dyDescent="0.3">
      <c r="B176" s="28" t="s">
        <v>18</v>
      </c>
      <c r="C176" s="11"/>
      <c r="D176" s="11"/>
      <c r="E176" s="11"/>
      <c r="F176" s="11"/>
      <c r="H176" s="1"/>
      <c r="I176" s="97"/>
      <c r="J176" s="1"/>
      <c r="K176" s="1"/>
    </row>
    <row r="177" spans="1:11" hidden="1" x14ac:dyDescent="0.3">
      <c r="B177" s="1"/>
      <c r="C177" s="11"/>
      <c r="D177" s="11"/>
      <c r="E177" s="11"/>
      <c r="F177" s="11"/>
      <c r="H177" s="1"/>
      <c r="I177" s="97"/>
      <c r="J177" s="1"/>
      <c r="K177" s="1"/>
    </row>
    <row r="178" spans="1:11" hidden="1" x14ac:dyDescent="0.3">
      <c r="B178" s="111" t="s">
        <v>55</v>
      </c>
      <c r="C178" s="11">
        <v>4550000</v>
      </c>
      <c r="D178" s="11"/>
      <c r="E178" s="11"/>
      <c r="F178" s="11">
        <v>4530660</v>
      </c>
      <c r="H178" s="1"/>
      <c r="I178" s="97"/>
      <c r="J178" s="1"/>
      <c r="K178" s="1"/>
    </row>
    <row r="179" spans="1:11" hidden="1" x14ac:dyDescent="0.3">
      <c r="K179" s="1"/>
    </row>
    <row r="181" spans="1:11" x14ac:dyDescent="0.3">
      <c r="A181" s="441" t="s">
        <v>114</v>
      </c>
      <c r="B181" s="441"/>
      <c r="C181" s="224">
        <v>4500000</v>
      </c>
      <c r="D181" s="224"/>
      <c r="E181" s="224"/>
      <c r="F181" s="224">
        <v>4446520</v>
      </c>
    </row>
    <row r="183" spans="1:11" ht="39" customHeight="1" x14ac:dyDescent="0.3">
      <c r="A183" s="442" t="s">
        <v>118</v>
      </c>
      <c r="B183" s="442"/>
      <c r="C183" s="120">
        <f>C181*0.2</f>
        <v>900000</v>
      </c>
      <c r="D183" s="120"/>
      <c r="E183" s="120"/>
      <c r="F183" s="120">
        <f>F181*0.2</f>
        <v>889304</v>
      </c>
    </row>
    <row r="184" spans="1:11" x14ac:dyDescent="0.3">
      <c r="A184" s="386" t="s">
        <v>117</v>
      </c>
      <c r="B184" s="386"/>
      <c r="C184" s="387"/>
      <c r="D184" s="387"/>
    </row>
    <row r="185" spans="1:11" x14ac:dyDescent="0.3">
      <c r="A185" s="440" t="s">
        <v>116</v>
      </c>
      <c r="B185" s="440"/>
      <c r="C185" s="440"/>
      <c r="D185" s="440"/>
    </row>
    <row r="186" spans="1:11" x14ac:dyDescent="0.3">
      <c r="A186" s="440" t="s">
        <v>115</v>
      </c>
      <c r="B186" s="440"/>
      <c r="C186" s="440"/>
      <c r="D186" s="440"/>
    </row>
  </sheetData>
  <mergeCells count="78">
    <mergeCell ref="A20:B20"/>
    <mergeCell ref="A1:K1"/>
    <mergeCell ref="A2:B2"/>
    <mergeCell ref="A3:B3"/>
    <mergeCell ref="A4:B4"/>
    <mergeCell ref="A9:B9"/>
    <mergeCell ref="A10:B10"/>
    <mergeCell ref="A11:B11"/>
    <mergeCell ref="A12:B12"/>
    <mergeCell ref="A17:B17"/>
    <mergeCell ref="A18:B18"/>
    <mergeCell ref="A19:B19"/>
    <mergeCell ref="A48:B48"/>
    <mergeCell ref="A29:B29"/>
    <mergeCell ref="A30:B30"/>
    <mergeCell ref="A31:B31"/>
    <mergeCell ref="A32:B32"/>
    <mergeCell ref="A36:B36"/>
    <mergeCell ref="A37:B37"/>
    <mergeCell ref="A38:B38"/>
    <mergeCell ref="A39:B39"/>
    <mergeCell ref="A45:B45"/>
    <mergeCell ref="A46:B46"/>
    <mergeCell ref="A47:B47"/>
    <mergeCell ref="A80:B80"/>
    <mergeCell ref="A59:B59"/>
    <mergeCell ref="A60:B60"/>
    <mergeCell ref="A61:B61"/>
    <mergeCell ref="A62:B62"/>
    <mergeCell ref="A66:B66"/>
    <mergeCell ref="A67:B67"/>
    <mergeCell ref="A68:B68"/>
    <mergeCell ref="A69:B69"/>
    <mergeCell ref="A77:B77"/>
    <mergeCell ref="A78:B78"/>
    <mergeCell ref="A79:B79"/>
    <mergeCell ref="A109:B109"/>
    <mergeCell ref="A90:B90"/>
    <mergeCell ref="A91:B91"/>
    <mergeCell ref="A92:B92"/>
    <mergeCell ref="A93:B93"/>
    <mergeCell ref="A99:B99"/>
    <mergeCell ref="A100:B100"/>
    <mergeCell ref="A101:B101"/>
    <mergeCell ref="A102:B102"/>
    <mergeCell ref="A106:B106"/>
    <mergeCell ref="A107:B107"/>
    <mergeCell ref="A108:B108"/>
    <mergeCell ref="A139:B139"/>
    <mergeCell ref="A113:B113"/>
    <mergeCell ref="A114:B114"/>
    <mergeCell ref="A115:B115"/>
    <mergeCell ref="A116:B116"/>
    <mergeCell ref="A125:B125"/>
    <mergeCell ref="A126:B126"/>
    <mergeCell ref="A127:B127"/>
    <mergeCell ref="A128:B128"/>
    <mergeCell ref="A136:B136"/>
    <mergeCell ref="A137:B137"/>
    <mergeCell ref="A138:B138"/>
    <mergeCell ref="A170:B170"/>
    <mergeCell ref="A144:B144"/>
    <mergeCell ref="A145:B145"/>
    <mergeCell ref="A146:B146"/>
    <mergeCell ref="A147:B147"/>
    <mergeCell ref="A157:B157"/>
    <mergeCell ref="A158:B158"/>
    <mergeCell ref="A159:B159"/>
    <mergeCell ref="A160:B160"/>
    <mergeCell ref="A167:B167"/>
    <mergeCell ref="A168:B168"/>
    <mergeCell ref="A169:B169"/>
    <mergeCell ref="A186:D186"/>
    <mergeCell ref="A174:B174"/>
    <mergeCell ref="A175:B175"/>
    <mergeCell ref="A181:B181"/>
    <mergeCell ref="A183:B183"/>
    <mergeCell ref="A185:D185"/>
  </mergeCells>
  <phoneticPr fontId="2" type="noConversion"/>
  <printOptions horizontalCentered="1"/>
  <pageMargins left="0.15748031496062992" right="0.15748031496062992" top="0.19685039370078741" bottom="0" header="0.11811023622047245" footer="0"/>
  <pageSetup paperSize="9" scale="77" orientation="landscape" r:id="rId1"/>
  <headerFooter alignWithMargins="0">
    <oddFooter>&amp;R&amp;P</oddFooter>
  </headerFooter>
  <rowBreaks count="17" manualBreakCount="17">
    <brk id="9" max="16383" man="1"/>
    <brk id="17" max="16383" man="1"/>
    <brk id="29" max="16383" man="1"/>
    <brk id="36" max="16383" man="1"/>
    <brk id="45" max="16383" man="1"/>
    <brk id="52" max="16383" man="1"/>
    <brk id="59" max="16383" man="1"/>
    <brk id="73" max="16383" man="1"/>
    <brk id="82" max="16383" man="1"/>
    <brk id="87" max="16383" man="1"/>
    <brk id="90" max="16383" man="1"/>
    <brk id="106" max="10" man="1"/>
    <brk id="121" max="16383" man="1"/>
    <brk id="125" max="16383" man="1"/>
    <brk id="136" max="16383" man="1"/>
    <brk id="144" max="16383" man="1"/>
    <brk id="1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view="pageBreakPreview" zoomScaleNormal="100" zoomScaleSheetLayoutView="100" workbookViewId="0">
      <selection activeCell="F8" sqref="F8"/>
    </sheetView>
  </sheetViews>
  <sheetFormatPr defaultRowHeight="16.2" x14ac:dyDescent="0.3"/>
  <cols>
    <col min="1" max="1" width="4.88671875" style="82" customWidth="1"/>
    <col min="2" max="2" width="18.6640625" customWidth="1"/>
    <col min="3" max="3" width="13" style="12" customWidth="1"/>
    <col min="4" max="4" width="14.6640625" style="12" customWidth="1"/>
    <col min="5" max="5" width="12.88671875" style="12" customWidth="1"/>
    <col min="6" max="6" width="14" style="12" customWidth="1"/>
    <col min="7" max="7" width="12.33203125" style="11" customWidth="1"/>
    <col min="8" max="8" width="64.33203125" customWidth="1"/>
    <col min="9" max="9" width="14.21875" style="98" customWidth="1"/>
    <col min="10" max="10" width="3" hidden="1" customWidth="1"/>
    <col min="11" max="11" width="10.6640625" customWidth="1"/>
    <col min="12" max="12" width="7.88671875" customWidth="1"/>
  </cols>
  <sheetData>
    <row r="1" spans="1:11" ht="20.399999999999999" thickBot="1" x14ac:dyDescent="0.35">
      <c r="A1" s="409" t="s">
        <v>318</v>
      </c>
      <c r="B1" s="409"/>
      <c r="C1" s="409"/>
      <c r="D1" s="409"/>
      <c r="E1" s="409"/>
      <c r="F1" s="409"/>
      <c r="G1" s="409"/>
      <c r="H1" s="409"/>
      <c r="I1" s="409"/>
      <c r="J1" s="409"/>
      <c r="K1" s="409"/>
    </row>
    <row r="2" spans="1:11" ht="16.8" thickTop="1" x14ac:dyDescent="0.3">
      <c r="A2" s="410" t="s">
        <v>21</v>
      </c>
      <c r="B2" s="411"/>
      <c r="C2" s="35"/>
      <c r="D2" s="35"/>
      <c r="E2" s="35"/>
      <c r="F2" s="35"/>
      <c r="G2" s="35"/>
      <c r="H2" s="388"/>
      <c r="I2" s="90"/>
      <c r="J2" s="388"/>
      <c r="K2" s="36"/>
    </row>
    <row r="3" spans="1:11" ht="15.6" customHeight="1" x14ac:dyDescent="0.3">
      <c r="A3" s="412" t="s">
        <v>22</v>
      </c>
      <c r="B3" s="413"/>
      <c r="C3" s="37">
        <f>C9+C17</f>
        <v>736000</v>
      </c>
      <c r="D3" s="37">
        <f t="shared" ref="D3:F3" si="0">D9+D17</f>
        <v>174000</v>
      </c>
      <c r="E3" s="37">
        <f t="shared" si="0"/>
        <v>61200</v>
      </c>
      <c r="F3" s="37">
        <f t="shared" si="0"/>
        <v>629500</v>
      </c>
      <c r="G3" s="199"/>
      <c r="H3" s="200"/>
      <c r="I3" s="201"/>
      <c r="J3" s="200"/>
      <c r="K3" s="202"/>
    </row>
    <row r="4" spans="1:11" x14ac:dyDescent="0.3">
      <c r="A4" s="414" t="s">
        <v>23</v>
      </c>
      <c r="B4" s="415"/>
      <c r="C4" s="40"/>
      <c r="D4" s="40"/>
      <c r="E4" s="40"/>
      <c r="F4" s="40"/>
      <c r="G4" s="40"/>
      <c r="H4" s="390"/>
      <c r="I4" s="92"/>
      <c r="J4" s="390"/>
      <c r="K4" s="41"/>
    </row>
    <row r="5" spans="1:11" ht="68.400000000000006" customHeight="1" x14ac:dyDescent="0.3">
      <c r="A5" s="85" t="s">
        <v>43</v>
      </c>
      <c r="B5" s="83" t="s">
        <v>24</v>
      </c>
      <c r="C5" s="29" t="s">
        <v>25</v>
      </c>
      <c r="D5" s="30" t="s">
        <v>26</v>
      </c>
      <c r="E5" s="31" t="s">
        <v>27</v>
      </c>
      <c r="F5" s="62" t="s">
        <v>28</v>
      </c>
      <c r="G5" s="33" t="s">
        <v>29</v>
      </c>
      <c r="H5" s="145" t="s">
        <v>30</v>
      </c>
      <c r="I5" s="93" t="s">
        <v>19</v>
      </c>
      <c r="J5" s="171" t="s">
        <v>20</v>
      </c>
      <c r="K5" s="32" t="s">
        <v>20</v>
      </c>
    </row>
    <row r="6" spans="1:11" s="17" customFormat="1" ht="90" x14ac:dyDescent="0.3">
      <c r="A6" s="100">
        <v>1</v>
      </c>
      <c r="B6" s="121" t="s">
        <v>86</v>
      </c>
      <c r="C6" s="134">
        <v>250000</v>
      </c>
      <c r="D6" s="135">
        <v>0</v>
      </c>
      <c r="E6" s="124">
        <v>0</v>
      </c>
      <c r="F6" s="128">
        <v>250000</v>
      </c>
      <c r="G6" s="134">
        <f>SUM(C6+F6)</f>
        <v>500000</v>
      </c>
      <c r="H6" s="234" t="s">
        <v>257</v>
      </c>
      <c r="I6" s="127" t="s">
        <v>258</v>
      </c>
      <c r="J6" s="235"/>
      <c r="K6" s="236"/>
    </row>
    <row r="7" spans="1:11" s="17" customFormat="1" ht="135" x14ac:dyDescent="0.3">
      <c r="A7" s="100">
        <v>2</v>
      </c>
      <c r="B7" s="121" t="s">
        <v>87</v>
      </c>
      <c r="C7" s="124">
        <v>160000</v>
      </c>
      <c r="D7" s="225">
        <v>0</v>
      </c>
      <c r="E7" s="124">
        <v>13200</v>
      </c>
      <c r="F7" s="129">
        <v>120000</v>
      </c>
      <c r="G7" s="134">
        <f>C7+F7</f>
        <v>280000</v>
      </c>
      <c r="H7" s="237" t="s">
        <v>259</v>
      </c>
      <c r="I7" s="121" t="s">
        <v>103</v>
      </c>
      <c r="J7" s="172"/>
      <c r="K7" s="187"/>
    </row>
    <row r="8" spans="1:11" s="17" customFormat="1" ht="195" x14ac:dyDescent="0.3">
      <c r="A8" s="100">
        <v>3</v>
      </c>
      <c r="B8" s="130" t="s">
        <v>88</v>
      </c>
      <c r="C8" s="131">
        <v>200000</v>
      </c>
      <c r="D8" s="132">
        <v>150000</v>
      </c>
      <c r="E8" s="131">
        <v>48000</v>
      </c>
      <c r="F8" s="133">
        <v>190000</v>
      </c>
      <c r="G8" s="232">
        <f>C8+F8</f>
        <v>390000</v>
      </c>
      <c r="H8" s="238" t="s">
        <v>162</v>
      </c>
      <c r="I8" s="121" t="s">
        <v>165</v>
      </c>
      <c r="J8" s="172"/>
      <c r="K8" s="101"/>
    </row>
    <row r="9" spans="1:11" s="3" customFormat="1" x14ac:dyDescent="0.3">
      <c r="A9" s="416" t="s">
        <v>31</v>
      </c>
      <c r="B9" s="417"/>
      <c r="C9" s="22">
        <f>SUM(C6:C8)</f>
        <v>610000</v>
      </c>
      <c r="D9" s="75">
        <f>SUM(D6:D8)</f>
        <v>150000</v>
      </c>
      <c r="E9" s="25">
        <f>SUM(E6:E8)</f>
        <v>61200</v>
      </c>
      <c r="F9" s="63">
        <f>SUM(F6:F8)</f>
        <v>560000</v>
      </c>
      <c r="G9" s="22">
        <f>SUM(G6:G8)</f>
        <v>1170000</v>
      </c>
      <c r="H9" s="148"/>
      <c r="I9" s="80"/>
      <c r="J9" s="173"/>
      <c r="K9" s="81"/>
    </row>
    <row r="10" spans="1:11" x14ac:dyDescent="0.3">
      <c r="A10" s="418" t="s">
        <v>21</v>
      </c>
      <c r="B10" s="419"/>
      <c r="C10" s="42"/>
      <c r="D10" s="42"/>
      <c r="E10" s="42"/>
      <c r="F10" s="42"/>
      <c r="G10" s="42"/>
      <c r="H10" s="391"/>
      <c r="I10" s="96"/>
      <c r="J10" s="391"/>
      <c r="K10" s="55"/>
    </row>
    <row r="11" spans="1:11" s="294" customFormat="1" ht="21" customHeight="1" x14ac:dyDescent="0.3">
      <c r="A11" s="429" t="s">
        <v>22</v>
      </c>
      <c r="B11" s="430"/>
      <c r="C11" s="295"/>
      <c r="D11" s="295"/>
      <c r="E11" s="295"/>
      <c r="F11" s="295"/>
      <c r="G11" s="295"/>
      <c r="H11" s="291"/>
      <c r="I11" s="292"/>
      <c r="J11" s="291"/>
      <c r="K11" s="293"/>
    </row>
    <row r="12" spans="1:11" x14ac:dyDescent="0.3">
      <c r="A12" s="414" t="s">
        <v>226</v>
      </c>
      <c r="B12" s="415"/>
      <c r="C12" s="40"/>
      <c r="D12" s="40"/>
      <c r="E12" s="40"/>
      <c r="F12" s="40"/>
      <c r="G12" s="40"/>
      <c r="H12" s="390"/>
      <c r="I12" s="92"/>
      <c r="J12" s="390"/>
      <c r="K12" s="41"/>
    </row>
    <row r="13" spans="1:11" ht="68.400000000000006" customHeight="1" x14ac:dyDescent="0.3">
      <c r="A13" s="85" t="s">
        <v>43</v>
      </c>
      <c r="B13" s="83" t="s">
        <v>24</v>
      </c>
      <c r="C13" s="29" t="s">
        <v>25</v>
      </c>
      <c r="D13" s="30" t="s">
        <v>26</v>
      </c>
      <c r="E13" s="31" t="s">
        <v>27</v>
      </c>
      <c r="F13" s="62" t="s">
        <v>28</v>
      </c>
      <c r="G13" s="33" t="s">
        <v>29</v>
      </c>
      <c r="H13" s="145" t="s">
        <v>30</v>
      </c>
      <c r="I13" s="93" t="s">
        <v>19</v>
      </c>
      <c r="J13" s="171" t="s">
        <v>20</v>
      </c>
      <c r="K13" s="32" t="s">
        <v>20</v>
      </c>
    </row>
    <row r="14" spans="1:11" ht="91.8" customHeight="1" x14ac:dyDescent="0.3">
      <c r="A14" s="311">
        <v>4</v>
      </c>
      <c r="B14" s="157" t="s">
        <v>263</v>
      </c>
      <c r="C14" s="155">
        <v>35000</v>
      </c>
      <c r="D14" s="258">
        <v>24000</v>
      </c>
      <c r="E14" s="156">
        <v>0</v>
      </c>
      <c r="F14" s="259">
        <v>15000</v>
      </c>
      <c r="G14" s="155">
        <f>SUM(C14+F14)</f>
        <v>50000</v>
      </c>
      <c r="H14" s="312" t="s">
        <v>260</v>
      </c>
      <c r="I14" s="313" t="s">
        <v>264</v>
      </c>
      <c r="J14" s="314"/>
      <c r="K14" s="315"/>
    </row>
    <row r="15" spans="1:11" ht="75" x14ac:dyDescent="0.3">
      <c r="A15" s="311">
        <v>5</v>
      </c>
      <c r="B15" s="157" t="s">
        <v>261</v>
      </c>
      <c r="C15" s="155">
        <v>60000</v>
      </c>
      <c r="D15" s="258">
        <v>0</v>
      </c>
      <c r="E15" s="156">
        <v>0</v>
      </c>
      <c r="F15" s="259">
        <v>40000</v>
      </c>
      <c r="G15" s="155">
        <f>SUM(C15+F15)</f>
        <v>100000</v>
      </c>
      <c r="H15" s="312" t="s">
        <v>262</v>
      </c>
      <c r="I15" s="313" t="s">
        <v>265</v>
      </c>
      <c r="J15" s="314"/>
      <c r="K15" s="315"/>
    </row>
    <row r="16" spans="1:11" s="17" customFormat="1" ht="75" x14ac:dyDescent="0.3">
      <c r="A16" s="100">
        <v>6</v>
      </c>
      <c r="B16" s="121" t="s">
        <v>266</v>
      </c>
      <c r="C16" s="134">
        <v>31000</v>
      </c>
      <c r="D16" s="135">
        <v>0</v>
      </c>
      <c r="E16" s="124">
        <v>0</v>
      </c>
      <c r="F16" s="128">
        <v>14500</v>
      </c>
      <c r="G16" s="134">
        <f>SUM(C16+F16)</f>
        <v>45500</v>
      </c>
      <c r="H16" s="234" t="s">
        <v>227</v>
      </c>
      <c r="I16" s="127" t="s">
        <v>228</v>
      </c>
      <c r="J16" s="235"/>
      <c r="K16" s="236"/>
    </row>
    <row r="17" spans="1:11" s="3" customFormat="1" x14ac:dyDescent="0.3">
      <c r="A17" s="416" t="s">
        <v>31</v>
      </c>
      <c r="B17" s="417"/>
      <c r="C17" s="22">
        <f>SUM(C14:C16)</f>
        <v>126000</v>
      </c>
      <c r="D17" s="75">
        <f>SUM(D14:D16)</f>
        <v>24000</v>
      </c>
      <c r="E17" s="25">
        <f>SUM(E14:E16)</f>
        <v>0</v>
      </c>
      <c r="F17" s="63">
        <f>SUM(F14:F16)</f>
        <v>69500</v>
      </c>
      <c r="G17" s="22">
        <f>SUM(G14:G16)</f>
        <v>195500</v>
      </c>
      <c r="H17" s="148"/>
      <c r="I17" s="80"/>
      <c r="J17" s="173"/>
      <c r="K17" s="81"/>
    </row>
    <row r="18" spans="1:11" x14ac:dyDescent="0.3">
      <c r="A18" s="418" t="s">
        <v>32</v>
      </c>
      <c r="B18" s="419"/>
      <c r="C18" s="42"/>
      <c r="D18" s="42"/>
      <c r="E18" s="42"/>
      <c r="F18" s="42"/>
      <c r="G18" s="42"/>
      <c r="H18" s="43"/>
      <c r="I18" s="94"/>
      <c r="J18" s="44"/>
      <c r="K18" s="44"/>
    </row>
    <row r="19" spans="1:11" x14ac:dyDescent="0.3">
      <c r="A19" s="412" t="s">
        <v>33</v>
      </c>
      <c r="B19" s="413"/>
      <c r="C19" s="37">
        <f>C29+C36</f>
        <v>296960</v>
      </c>
      <c r="D19" s="37">
        <f>D29+D36</f>
        <v>15200</v>
      </c>
      <c r="E19" s="37">
        <f>E29+E36</f>
        <v>0</v>
      </c>
      <c r="F19" s="37">
        <f>F29+F36</f>
        <v>241500</v>
      </c>
      <c r="G19" s="37"/>
      <c r="H19" s="200"/>
      <c r="I19" s="201"/>
      <c r="J19" s="202"/>
      <c r="K19" s="202"/>
    </row>
    <row r="20" spans="1:11" x14ac:dyDescent="0.3">
      <c r="A20" s="420" t="s">
        <v>34</v>
      </c>
      <c r="B20" s="421"/>
      <c r="C20" s="40"/>
      <c r="D20" s="40"/>
      <c r="E20" s="40"/>
      <c r="F20" s="40"/>
      <c r="G20" s="40"/>
      <c r="H20" s="390"/>
      <c r="I20" s="92"/>
      <c r="J20" s="41"/>
      <c r="K20" s="41"/>
    </row>
    <row r="21" spans="1:11" ht="32.4" x14ac:dyDescent="0.3">
      <c r="A21" s="85" t="s">
        <v>43</v>
      </c>
      <c r="B21" s="84" t="s">
        <v>24</v>
      </c>
      <c r="C21" s="33" t="s">
        <v>35</v>
      </c>
      <c r="D21" s="62" t="s">
        <v>36</v>
      </c>
      <c r="E21" s="31" t="s">
        <v>37</v>
      </c>
      <c r="F21" s="64" t="s">
        <v>38</v>
      </c>
      <c r="G21" s="33" t="s">
        <v>29</v>
      </c>
      <c r="H21" s="145" t="s">
        <v>30</v>
      </c>
      <c r="I21" s="93" t="s">
        <v>19</v>
      </c>
      <c r="J21" s="171" t="s">
        <v>20</v>
      </c>
      <c r="K21" s="32" t="s">
        <v>20</v>
      </c>
    </row>
    <row r="22" spans="1:11" ht="165" x14ac:dyDescent="0.3">
      <c r="A22" s="100">
        <v>7</v>
      </c>
      <c r="B22" s="150" t="s">
        <v>44</v>
      </c>
      <c r="C22" s="134">
        <v>58560</v>
      </c>
      <c r="D22" s="135">
        <v>0</v>
      </c>
      <c r="E22" s="134">
        <v>0</v>
      </c>
      <c r="F22" s="135">
        <v>38000</v>
      </c>
      <c r="G22" s="124">
        <f>C22+F22</f>
        <v>96560</v>
      </c>
      <c r="H22" s="137" t="s">
        <v>319</v>
      </c>
      <c r="I22" s="121" t="s">
        <v>74</v>
      </c>
      <c r="J22" s="212"/>
      <c r="K22" s="213"/>
    </row>
    <row r="23" spans="1:11" ht="90" x14ac:dyDescent="0.3">
      <c r="A23" s="100">
        <v>8</v>
      </c>
      <c r="B23" s="150" t="s">
        <v>235</v>
      </c>
      <c r="C23" s="134">
        <v>43200</v>
      </c>
      <c r="D23" s="135">
        <v>0</v>
      </c>
      <c r="E23" s="134">
        <v>0</v>
      </c>
      <c r="F23" s="135">
        <v>0</v>
      </c>
      <c r="G23" s="124">
        <f>C23+F23</f>
        <v>43200</v>
      </c>
      <c r="H23" s="137" t="s">
        <v>148</v>
      </c>
      <c r="I23" s="121" t="s">
        <v>320</v>
      </c>
      <c r="J23" s="212"/>
      <c r="K23" s="214"/>
    </row>
    <row r="24" spans="1:11" ht="135" x14ac:dyDescent="0.3">
      <c r="A24" s="100">
        <v>9</v>
      </c>
      <c r="B24" s="150" t="s">
        <v>45</v>
      </c>
      <c r="C24" s="134">
        <v>89000</v>
      </c>
      <c r="D24" s="135">
        <v>0</v>
      </c>
      <c r="E24" s="134">
        <v>0</v>
      </c>
      <c r="F24" s="135">
        <v>51000</v>
      </c>
      <c r="G24" s="124">
        <f>C24+F24</f>
        <v>140000</v>
      </c>
      <c r="H24" s="137" t="s">
        <v>321</v>
      </c>
      <c r="I24" s="121" t="s">
        <v>76</v>
      </c>
      <c r="J24" s="212"/>
      <c r="K24" s="213"/>
    </row>
    <row r="25" spans="1:11" s="18" customFormat="1" ht="120" x14ac:dyDescent="0.3">
      <c r="A25" s="100">
        <v>10</v>
      </c>
      <c r="B25" s="150" t="s">
        <v>46</v>
      </c>
      <c r="C25" s="134">
        <v>32300</v>
      </c>
      <c r="D25" s="135">
        <v>0</v>
      </c>
      <c r="E25" s="134">
        <v>0</v>
      </c>
      <c r="F25" s="135">
        <v>63500</v>
      </c>
      <c r="G25" s="124">
        <f>C25+F25</f>
        <v>95800</v>
      </c>
      <c r="H25" s="137" t="s">
        <v>244</v>
      </c>
      <c r="I25" s="121" t="s">
        <v>245</v>
      </c>
      <c r="J25" s="212"/>
      <c r="K25" s="213"/>
    </row>
    <row r="26" spans="1:11" s="18" customFormat="1" ht="60" x14ac:dyDescent="0.3">
      <c r="A26" s="87">
        <v>11</v>
      </c>
      <c r="B26" s="136" t="s">
        <v>89</v>
      </c>
      <c r="C26" s="232">
        <v>0</v>
      </c>
      <c r="D26" s="240">
        <v>0</v>
      </c>
      <c r="E26" s="131">
        <v>0</v>
      </c>
      <c r="F26" s="133">
        <v>30000</v>
      </c>
      <c r="G26" s="134">
        <f>C26+F26</f>
        <v>30000</v>
      </c>
      <c r="H26" s="241" t="s">
        <v>267</v>
      </c>
      <c r="I26" s="136" t="s">
        <v>104</v>
      </c>
      <c r="J26" s="243"/>
      <c r="K26" s="244"/>
    </row>
    <row r="27" spans="1:11" s="18" customFormat="1" ht="30" x14ac:dyDescent="0.3">
      <c r="A27" s="87">
        <v>12</v>
      </c>
      <c r="B27" s="168" t="s">
        <v>63</v>
      </c>
      <c r="C27" s="134">
        <v>12000</v>
      </c>
      <c r="D27" s="135">
        <v>0</v>
      </c>
      <c r="E27" s="134">
        <v>0</v>
      </c>
      <c r="F27" s="135">
        <v>0</v>
      </c>
      <c r="G27" s="124">
        <f t="shared" ref="G27:G28" si="1">C27+F27</f>
        <v>12000</v>
      </c>
      <c r="H27" s="149" t="s">
        <v>133</v>
      </c>
      <c r="I27" s="136" t="s">
        <v>64</v>
      </c>
      <c r="J27" s="176"/>
      <c r="K27" s="189"/>
    </row>
    <row r="28" spans="1:11" s="18" customFormat="1" ht="30" x14ac:dyDescent="0.3">
      <c r="A28" s="87">
        <v>13</v>
      </c>
      <c r="B28" s="168" t="s">
        <v>134</v>
      </c>
      <c r="C28" s="134">
        <v>10000</v>
      </c>
      <c r="D28" s="135">
        <v>0</v>
      </c>
      <c r="E28" s="134">
        <v>0</v>
      </c>
      <c r="F28" s="135">
        <v>0</v>
      </c>
      <c r="G28" s="124">
        <f t="shared" si="1"/>
        <v>10000</v>
      </c>
      <c r="H28" s="149" t="s">
        <v>135</v>
      </c>
      <c r="I28" s="136" t="s">
        <v>65</v>
      </c>
      <c r="J28" s="176"/>
      <c r="K28" s="102"/>
    </row>
    <row r="29" spans="1:11" s="18" customFormat="1" ht="15" x14ac:dyDescent="0.3">
      <c r="A29" s="416" t="s">
        <v>31</v>
      </c>
      <c r="B29" s="422"/>
      <c r="C29" s="22">
        <f>SUM(C22:C28)</f>
        <v>245060</v>
      </c>
      <c r="D29" s="63">
        <f>SUM(D22:D28)</f>
        <v>0</v>
      </c>
      <c r="E29" s="25">
        <f>SUM(E22:E28)</f>
        <v>0</v>
      </c>
      <c r="F29" s="63">
        <f>SUM(F22:F28)</f>
        <v>182500</v>
      </c>
      <c r="G29" s="22">
        <f>SUM(G22:G28)</f>
        <v>427560</v>
      </c>
      <c r="H29" s="99"/>
      <c r="I29" s="26"/>
      <c r="J29" s="174"/>
      <c r="K29" s="27"/>
    </row>
    <row r="30" spans="1:11" s="18" customFormat="1" x14ac:dyDescent="0.3">
      <c r="A30" s="423" t="s">
        <v>32</v>
      </c>
      <c r="B30" s="424"/>
      <c r="C30" s="45"/>
      <c r="D30" s="45"/>
      <c r="E30" s="45"/>
      <c r="F30" s="45"/>
      <c r="G30" s="45"/>
      <c r="H30" s="46"/>
      <c r="I30" s="46"/>
      <c r="J30" s="47"/>
      <c r="K30" s="47"/>
    </row>
    <row r="31" spans="1:11" s="4" customFormat="1" x14ac:dyDescent="0.3">
      <c r="A31" s="425" t="s">
        <v>33</v>
      </c>
      <c r="B31" s="426"/>
      <c r="C31" s="77"/>
      <c r="D31" s="77"/>
      <c r="E31" s="77"/>
      <c r="F31" s="77"/>
      <c r="G31" s="49"/>
      <c r="H31" s="50"/>
      <c r="I31" s="50"/>
      <c r="J31" s="51"/>
      <c r="K31" s="51"/>
    </row>
    <row r="32" spans="1:11" s="4" customFormat="1" x14ac:dyDescent="0.3">
      <c r="A32" s="407" t="s">
        <v>42</v>
      </c>
      <c r="B32" s="408"/>
      <c r="C32" s="52"/>
      <c r="D32" s="52"/>
      <c r="E32" s="52"/>
      <c r="F32" s="52"/>
      <c r="G32" s="52"/>
      <c r="H32" s="53"/>
      <c r="I32" s="53"/>
      <c r="J32" s="54"/>
      <c r="K32" s="54"/>
    </row>
    <row r="33" spans="1:11" s="4" customFormat="1" ht="32.4" x14ac:dyDescent="0.3">
      <c r="A33" s="85" t="s">
        <v>43</v>
      </c>
      <c r="B33" s="84" t="s">
        <v>24</v>
      </c>
      <c r="C33" s="33" t="s">
        <v>35</v>
      </c>
      <c r="D33" s="30" t="s">
        <v>36</v>
      </c>
      <c r="E33" s="31" t="s">
        <v>37</v>
      </c>
      <c r="F33" s="64" t="s">
        <v>38</v>
      </c>
      <c r="G33" s="33" t="s">
        <v>29</v>
      </c>
      <c r="H33" s="145" t="s">
        <v>30</v>
      </c>
      <c r="I33" s="93" t="s">
        <v>19</v>
      </c>
      <c r="J33" s="171" t="s">
        <v>20</v>
      </c>
      <c r="K33" s="32" t="s">
        <v>20</v>
      </c>
    </row>
    <row r="34" spans="1:11" s="4" customFormat="1" ht="240" x14ac:dyDescent="0.3">
      <c r="A34" s="108">
        <v>14</v>
      </c>
      <c r="B34" s="150" t="s">
        <v>80</v>
      </c>
      <c r="C34" s="134">
        <v>46900</v>
      </c>
      <c r="D34" s="135">
        <v>15200</v>
      </c>
      <c r="E34" s="124">
        <v>0</v>
      </c>
      <c r="F34" s="128">
        <v>54000</v>
      </c>
      <c r="G34" s="124">
        <f>C34+F34</f>
        <v>100900</v>
      </c>
      <c r="H34" s="137" t="s">
        <v>149</v>
      </c>
      <c r="I34" s="121" t="s">
        <v>247</v>
      </c>
      <c r="J34" s="101" t="s">
        <v>79</v>
      </c>
      <c r="K34" s="215"/>
    </row>
    <row r="35" spans="1:11" s="4" customFormat="1" ht="45" x14ac:dyDescent="0.3">
      <c r="A35" s="108">
        <v>15</v>
      </c>
      <c r="B35" s="150" t="s">
        <v>218</v>
      </c>
      <c r="C35" s="217">
        <v>5000</v>
      </c>
      <c r="D35" s="218">
        <v>0</v>
      </c>
      <c r="E35" s="122">
        <v>0</v>
      </c>
      <c r="F35" s="123">
        <v>5000</v>
      </c>
      <c r="G35" s="122">
        <f>C35+F35</f>
        <v>10000</v>
      </c>
      <c r="H35" s="146" t="s">
        <v>219</v>
      </c>
      <c r="I35" s="127" t="s">
        <v>220</v>
      </c>
      <c r="J35" s="216"/>
      <c r="K35" s="215"/>
    </row>
    <row r="36" spans="1:11" s="4" customFormat="1" ht="15" x14ac:dyDescent="0.3">
      <c r="A36" s="416" t="s">
        <v>31</v>
      </c>
      <c r="B36" s="431"/>
      <c r="C36" s="22">
        <f>SUM(C34:C35)</f>
        <v>51900</v>
      </c>
      <c r="D36" s="63">
        <f>SUM(D34:D35)</f>
        <v>15200</v>
      </c>
      <c r="E36" s="22">
        <f>SUM(E34:E35)</f>
        <v>0</v>
      </c>
      <c r="F36" s="24">
        <f>SUM(F34:F35)</f>
        <v>59000</v>
      </c>
      <c r="G36" s="22">
        <f>SUM(G34:G35)</f>
        <v>110900</v>
      </c>
      <c r="H36" s="211"/>
      <c r="I36" s="26"/>
      <c r="J36" s="115"/>
      <c r="K36" s="174"/>
    </row>
    <row r="37" spans="1:11" s="4" customFormat="1" x14ac:dyDescent="0.3">
      <c r="A37" s="423" t="s">
        <v>32</v>
      </c>
      <c r="B37" s="424"/>
      <c r="C37" s="45"/>
      <c r="D37" s="45"/>
      <c r="E37" s="45"/>
      <c r="F37" s="45"/>
      <c r="G37" s="45"/>
      <c r="H37" s="46"/>
      <c r="I37" s="46"/>
      <c r="J37" s="47"/>
      <c r="K37" s="47"/>
    </row>
    <row r="38" spans="1:11" s="4" customFormat="1" ht="22.5" customHeight="1" x14ac:dyDescent="0.3">
      <c r="A38" s="412" t="s">
        <v>39</v>
      </c>
      <c r="B38" s="432"/>
      <c r="C38" s="48">
        <f>C59+C45</f>
        <v>329000</v>
      </c>
      <c r="D38" s="48">
        <f>D59+D45</f>
        <v>0</v>
      </c>
      <c r="E38" s="48">
        <f>E59+E45</f>
        <v>0</v>
      </c>
      <c r="F38" s="48">
        <f>F59+F45</f>
        <v>458000</v>
      </c>
      <c r="G38" s="37"/>
      <c r="H38" s="203"/>
      <c r="I38" s="203"/>
      <c r="J38" s="204"/>
      <c r="K38" s="204"/>
    </row>
    <row r="39" spans="1:11" x14ac:dyDescent="0.3">
      <c r="A39" s="407" t="s">
        <v>41</v>
      </c>
      <c r="B39" s="408"/>
      <c r="C39" s="52"/>
      <c r="D39" s="52"/>
      <c r="E39" s="52"/>
      <c r="F39" s="52"/>
      <c r="G39" s="52"/>
      <c r="H39" s="53"/>
      <c r="I39" s="53"/>
      <c r="J39" s="54"/>
      <c r="K39" s="54"/>
    </row>
    <row r="40" spans="1:11" ht="32.4" x14ac:dyDescent="0.3">
      <c r="A40" s="85" t="s">
        <v>43</v>
      </c>
      <c r="B40" s="84" t="s">
        <v>24</v>
      </c>
      <c r="C40" s="33" t="s">
        <v>35</v>
      </c>
      <c r="D40" s="30" t="s">
        <v>36</v>
      </c>
      <c r="E40" s="31" t="s">
        <v>37</v>
      </c>
      <c r="F40" s="64" t="s">
        <v>38</v>
      </c>
      <c r="G40" s="33" t="s">
        <v>29</v>
      </c>
      <c r="H40" s="145" t="s">
        <v>30</v>
      </c>
      <c r="I40" s="93" t="s">
        <v>19</v>
      </c>
      <c r="J40" s="171" t="s">
        <v>20</v>
      </c>
      <c r="K40" s="32" t="s">
        <v>20</v>
      </c>
    </row>
    <row r="41" spans="1:11" ht="60" x14ac:dyDescent="0.3">
      <c r="A41" s="87">
        <v>16</v>
      </c>
      <c r="B41" s="137" t="s">
        <v>69</v>
      </c>
      <c r="C41" s="134">
        <v>20000</v>
      </c>
      <c r="D41" s="135">
        <v>0</v>
      </c>
      <c r="E41" s="134">
        <v>0</v>
      </c>
      <c r="F41" s="135">
        <v>40000</v>
      </c>
      <c r="G41" s="133">
        <f>C41+F41</f>
        <v>60000</v>
      </c>
      <c r="H41" s="237" t="s">
        <v>240</v>
      </c>
      <c r="I41" s="121" t="s">
        <v>241</v>
      </c>
      <c r="J41" s="243"/>
      <c r="K41" s="244"/>
    </row>
    <row r="42" spans="1:11" ht="150" x14ac:dyDescent="0.3">
      <c r="A42" s="87">
        <v>17</v>
      </c>
      <c r="B42" s="137" t="s">
        <v>70</v>
      </c>
      <c r="C42" s="134">
        <v>40000</v>
      </c>
      <c r="D42" s="135">
        <v>0</v>
      </c>
      <c r="E42" s="134">
        <v>0</v>
      </c>
      <c r="F42" s="135">
        <v>0</v>
      </c>
      <c r="G42" s="133">
        <f>C42+F42</f>
        <v>40000</v>
      </c>
      <c r="H42" s="237" t="s">
        <v>242</v>
      </c>
      <c r="I42" s="121" t="s">
        <v>113</v>
      </c>
      <c r="J42" s="245"/>
      <c r="K42" s="246"/>
    </row>
    <row r="43" spans="1:11" ht="75" x14ac:dyDescent="0.3">
      <c r="A43" s="104">
        <v>18</v>
      </c>
      <c r="B43" s="138" t="s">
        <v>52</v>
      </c>
      <c r="C43" s="247">
        <v>70000</v>
      </c>
      <c r="D43" s="248">
        <v>0</v>
      </c>
      <c r="E43" s="239">
        <v>0</v>
      </c>
      <c r="F43" s="249">
        <v>0</v>
      </c>
      <c r="G43" s="232">
        <f>C43+F43</f>
        <v>70000</v>
      </c>
      <c r="H43" s="241" t="s">
        <v>268</v>
      </c>
      <c r="I43" s="242" t="s">
        <v>269</v>
      </c>
      <c r="J43" s="250"/>
      <c r="K43" s="109"/>
    </row>
    <row r="44" spans="1:11" ht="45" x14ac:dyDescent="0.3">
      <c r="A44" s="100">
        <v>19</v>
      </c>
      <c r="B44" s="150" t="s">
        <v>57</v>
      </c>
      <c r="C44" s="217">
        <v>0</v>
      </c>
      <c r="D44" s="218">
        <v>0</v>
      </c>
      <c r="E44" s="122">
        <v>0</v>
      </c>
      <c r="F44" s="123">
        <v>18000</v>
      </c>
      <c r="G44" s="122">
        <v>18000</v>
      </c>
      <c r="H44" s="146" t="s">
        <v>221</v>
      </c>
      <c r="I44" s="127" t="s">
        <v>56</v>
      </c>
      <c r="J44" s="181"/>
      <c r="K44" s="379"/>
    </row>
    <row r="45" spans="1:11" ht="19.5" customHeight="1" x14ac:dyDescent="0.3">
      <c r="A45" s="416" t="s">
        <v>31</v>
      </c>
      <c r="B45" s="422"/>
      <c r="C45" s="22">
        <f>SUM(C41:C44)</f>
        <v>130000</v>
      </c>
      <c r="D45" s="25">
        <f>SUM(D41:D44)</f>
        <v>0</v>
      </c>
      <c r="E45" s="25">
        <f>SUM(E41:E44)</f>
        <v>0</v>
      </c>
      <c r="F45" s="63">
        <f>SUM(F41:F44)</f>
        <v>58000</v>
      </c>
      <c r="G45" s="22">
        <f>SUM(G41:G44)</f>
        <v>188000</v>
      </c>
      <c r="H45" s="99"/>
      <c r="I45" s="26"/>
      <c r="J45" s="174"/>
      <c r="K45" s="27"/>
    </row>
    <row r="46" spans="1:11" ht="19.5" customHeight="1" x14ac:dyDescent="0.3">
      <c r="A46" s="423" t="s">
        <v>32</v>
      </c>
      <c r="B46" s="424"/>
      <c r="C46" s="56"/>
      <c r="D46" s="56"/>
      <c r="E46" s="56"/>
      <c r="F46" s="56"/>
      <c r="G46" s="56"/>
      <c r="H46" s="57"/>
      <c r="I46" s="57"/>
      <c r="J46" s="58"/>
      <c r="K46" s="58"/>
    </row>
    <row r="47" spans="1:11" ht="19.5" customHeight="1" x14ac:dyDescent="0.3">
      <c r="A47" s="425" t="s">
        <v>39</v>
      </c>
      <c r="B47" s="426"/>
      <c r="C47" s="59"/>
      <c r="D47" s="59"/>
      <c r="E47" s="59"/>
      <c r="F47" s="59"/>
      <c r="G47" s="59"/>
      <c r="H47" s="60"/>
      <c r="I47" s="60"/>
      <c r="J47" s="61"/>
      <c r="K47" s="61"/>
    </row>
    <row r="48" spans="1:11" x14ac:dyDescent="0.3">
      <c r="A48" s="407" t="s">
        <v>40</v>
      </c>
      <c r="B48" s="408"/>
      <c r="C48" s="52"/>
      <c r="D48" s="52"/>
      <c r="E48" s="52"/>
      <c r="F48" s="52"/>
      <c r="G48" s="52"/>
      <c r="H48" s="53"/>
      <c r="I48" s="53"/>
      <c r="J48" s="54"/>
      <c r="K48" s="54"/>
    </row>
    <row r="49" spans="1:11" ht="32.4" x14ac:dyDescent="0.3">
      <c r="A49" s="85" t="s">
        <v>43</v>
      </c>
      <c r="B49" s="84" t="s">
        <v>24</v>
      </c>
      <c r="C49" s="33" t="s">
        <v>35</v>
      </c>
      <c r="D49" s="30" t="s">
        <v>36</v>
      </c>
      <c r="E49" s="31" t="s">
        <v>37</v>
      </c>
      <c r="F49" s="64" t="s">
        <v>38</v>
      </c>
      <c r="G49" s="33" t="s">
        <v>29</v>
      </c>
      <c r="H49" s="145" t="s">
        <v>30</v>
      </c>
      <c r="I49" s="93" t="s">
        <v>19</v>
      </c>
      <c r="J49" s="171" t="s">
        <v>20</v>
      </c>
      <c r="K49" s="32" t="s">
        <v>20</v>
      </c>
    </row>
    <row r="50" spans="1:11" s="18" customFormat="1" ht="90" x14ac:dyDescent="0.3">
      <c r="A50" s="87">
        <v>20</v>
      </c>
      <c r="B50" s="277" t="s">
        <v>168</v>
      </c>
      <c r="C50" s="259">
        <v>25000</v>
      </c>
      <c r="D50" s="317">
        <v>0</v>
      </c>
      <c r="E50" s="318">
        <v>0</v>
      </c>
      <c r="F50" s="259">
        <v>75000</v>
      </c>
      <c r="G50" s="266">
        <f t="shared" ref="G50:G51" si="2">SUM(C50:F50)</f>
        <v>100000</v>
      </c>
      <c r="H50" s="308" t="s">
        <v>169</v>
      </c>
      <c r="I50" s="278" t="s">
        <v>170</v>
      </c>
      <c r="J50" s="272"/>
      <c r="K50" s="102"/>
    </row>
    <row r="51" spans="1:11" s="18" customFormat="1" ht="105" x14ac:dyDescent="0.3">
      <c r="A51" s="87">
        <v>21</v>
      </c>
      <c r="B51" s="277" t="s">
        <v>171</v>
      </c>
      <c r="C51" s="259">
        <v>26000</v>
      </c>
      <c r="D51" s="317">
        <v>0</v>
      </c>
      <c r="E51" s="318">
        <v>0</v>
      </c>
      <c r="F51" s="259">
        <v>18000</v>
      </c>
      <c r="G51" s="266">
        <f t="shared" si="2"/>
        <v>44000</v>
      </c>
      <c r="H51" s="308" t="s">
        <v>172</v>
      </c>
      <c r="I51" s="278" t="s">
        <v>173</v>
      </c>
      <c r="J51" s="272"/>
      <c r="K51" s="102"/>
    </row>
    <row r="52" spans="1:11" s="18" customFormat="1" ht="165" x14ac:dyDescent="0.3">
      <c r="A52" s="87">
        <v>22</v>
      </c>
      <c r="B52" s="277" t="s">
        <v>174</v>
      </c>
      <c r="C52" s="259">
        <v>26000</v>
      </c>
      <c r="D52" s="317">
        <v>0</v>
      </c>
      <c r="E52" s="318">
        <v>0</v>
      </c>
      <c r="F52" s="259">
        <v>58000</v>
      </c>
      <c r="G52" s="266">
        <f>SUM(C52:F52)</f>
        <v>84000</v>
      </c>
      <c r="H52" s="308" t="s">
        <v>175</v>
      </c>
      <c r="I52" s="279" t="s">
        <v>176</v>
      </c>
      <c r="J52" s="271"/>
      <c r="K52" s="244"/>
    </row>
    <row r="53" spans="1:11" s="18" customFormat="1" ht="60" x14ac:dyDescent="0.3">
      <c r="A53" s="87">
        <v>23</v>
      </c>
      <c r="B53" s="277" t="s">
        <v>177</v>
      </c>
      <c r="C53" s="266">
        <v>0</v>
      </c>
      <c r="D53" s="317">
        <v>0</v>
      </c>
      <c r="E53" s="318">
        <v>0</v>
      </c>
      <c r="F53" s="259">
        <v>30000</v>
      </c>
      <c r="G53" s="266">
        <f t="shared" ref="G53" si="3">SUM(C53:F53)</f>
        <v>30000</v>
      </c>
      <c r="H53" s="308" t="s">
        <v>178</v>
      </c>
      <c r="I53" s="278" t="s">
        <v>179</v>
      </c>
      <c r="J53" s="243"/>
      <c r="K53" s="244"/>
    </row>
    <row r="54" spans="1:11" s="18" customFormat="1" ht="135" x14ac:dyDescent="0.3">
      <c r="A54" s="87">
        <v>24</v>
      </c>
      <c r="B54" s="277" t="s">
        <v>180</v>
      </c>
      <c r="C54" s="266">
        <v>47000</v>
      </c>
      <c r="D54" s="309">
        <v>0</v>
      </c>
      <c r="E54" s="310">
        <v>0</v>
      </c>
      <c r="F54" s="283">
        <v>43000</v>
      </c>
      <c r="G54" s="266">
        <v>90000</v>
      </c>
      <c r="H54" s="308" t="s">
        <v>181</v>
      </c>
      <c r="I54" s="278" t="s">
        <v>170</v>
      </c>
      <c r="J54" s="243"/>
      <c r="K54" s="244"/>
    </row>
    <row r="55" spans="1:11" s="18" customFormat="1" ht="150" x14ac:dyDescent="0.3">
      <c r="A55" s="87">
        <v>25</v>
      </c>
      <c r="B55" s="277" t="s">
        <v>182</v>
      </c>
      <c r="C55" s="259">
        <v>30000</v>
      </c>
      <c r="D55" s="317">
        <v>0</v>
      </c>
      <c r="E55" s="318">
        <v>0</v>
      </c>
      <c r="F55" s="259">
        <v>70000</v>
      </c>
      <c r="G55" s="266">
        <f>SUM(C55:F55)</f>
        <v>100000</v>
      </c>
      <c r="H55" s="284" t="s">
        <v>183</v>
      </c>
      <c r="I55" s="278" t="s">
        <v>184</v>
      </c>
      <c r="J55" s="271"/>
      <c r="K55" s="244"/>
    </row>
    <row r="56" spans="1:11" s="18" customFormat="1" ht="135" x14ac:dyDescent="0.3">
      <c r="A56" s="87">
        <v>26</v>
      </c>
      <c r="B56" s="277" t="s">
        <v>185</v>
      </c>
      <c r="C56" s="259">
        <v>30000</v>
      </c>
      <c r="D56" s="317">
        <v>0</v>
      </c>
      <c r="E56" s="318">
        <v>0</v>
      </c>
      <c r="F56" s="259">
        <v>74000</v>
      </c>
      <c r="G56" s="266">
        <f t="shared" ref="G56:G58" si="4">SUM(C56:F56)</f>
        <v>104000</v>
      </c>
      <c r="H56" s="284" t="s">
        <v>291</v>
      </c>
      <c r="I56" s="278" t="s">
        <v>186</v>
      </c>
      <c r="J56" s="272"/>
      <c r="K56" s="102"/>
    </row>
    <row r="57" spans="1:11" s="18" customFormat="1" ht="120" x14ac:dyDescent="0.3">
      <c r="A57" s="87">
        <v>27</v>
      </c>
      <c r="B57" s="277" t="s">
        <v>187</v>
      </c>
      <c r="C57" s="259">
        <v>15000</v>
      </c>
      <c r="D57" s="317">
        <v>0</v>
      </c>
      <c r="E57" s="318">
        <v>0</v>
      </c>
      <c r="F57" s="259">
        <v>15000</v>
      </c>
      <c r="G57" s="266">
        <f t="shared" si="4"/>
        <v>30000</v>
      </c>
      <c r="H57" s="284" t="s">
        <v>188</v>
      </c>
      <c r="I57" s="280" t="s">
        <v>189</v>
      </c>
      <c r="J57" s="272"/>
      <c r="K57" s="102"/>
    </row>
    <row r="58" spans="1:11" s="18" customFormat="1" ht="42.6" customHeight="1" x14ac:dyDescent="0.3">
      <c r="A58" s="87">
        <v>28</v>
      </c>
      <c r="B58" s="136" t="s">
        <v>270</v>
      </c>
      <c r="C58" s="232">
        <v>0</v>
      </c>
      <c r="D58" s="240">
        <v>0</v>
      </c>
      <c r="E58" s="131">
        <v>0</v>
      </c>
      <c r="F58" s="132">
        <v>17000</v>
      </c>
      <c r="G58" s="232">
        <f t="shared" si="4"/>
        <v>17000</v>
      </c>
      <c r="H58" s="238" t="s">
        <v>222</v>
      </c>
      <c r="I58" s="130" t="s">
        <v>144</v>
      </c>
      <c r="J58" s="176"/>
      <c r="K58" s="102"/>
    </row>
    <row r="59" spans="1:11" s="4" customFormat="1" ht="18.75" customHeight="1" x14ac:dyDescent="0.3">
      <c r="A59" s="416" t="s">
        <v>31</v>
      </c>
      <c r="B59" s="422"/>
      <c r="C59" s="22">
        <f>SUM(C50:C58)</f>
        <v>199000</v>
      </c>
      <c r="D59" s="23">
        <f>SUM(D50:D58)</f>
        <v>0</v>
      </c>
      <c r="E59" s="25">
        <f>SUM(E50:E58)</f>
        <v>0</v>
      </c>
      <c r="F59" s="63">
        <f>SUM(F50:F58)</f>
        <v>400000</v>
      </c>
      <c r="G59" s="22">
        <f>SUM(G50:G58)</f>
        <v>599000</v>
      </c>
      <c r="H59" s="99"/>
      <c r="I59" s="26"/>
      <c r="J59" s="174"/>
      <c r="K59" s="27"/>
    </row>
    <row r="60" spans="1:11" x14ac:dyDescent="0.3">
      <c r="A60" s="423" t="s">
        <v>32</v>
      </c>
      <c r="B60" s="424"/>
      <c r="C60" s="45"/>
      <c r="D60" s="45"/>
      <c r="E60" s="45"/>
      <c r="F60" s="45"/>
      <c r="G60" s="45"/>
      <c r="H60" s="46"/>
      <c r="I60" s="46"/>
      <c r="J60" s="47"/>
      <c r="K60" s="47"/>
    </row>
    <row r="61" spans="1:11" x14ac:dyDescent="0.3">
      <c r="A61" s="412" t="s">
        <v>0</v>
      </c>
      <c r="B61" s="432"/>
      <c r="C61" s="79">
        <f>C66+C77+C90</f>
        <v>807500</v>
      </c>
      <c r="D61" s="48">
        <f>D66+D77+D90</f>
        <v>53000</v>
      </c>
      <c r="E61" s="48">
        <f>E66+E77+E90</f>
        <v>3500</v>
      </c>
      <c r="F61" s="79">
        <f>F66+F77+F90</f>
        <v>857400</v>
      </c>
      <c r="G61" s="37"/>
      <c r="H61" s="205"/>
      <c r="I61" s="203"/>
      <c r="J61" s="204"/>
      <c r="K61" s="204"/>
    </row>
    <row r="62" spans="1:11" x14ac:dyDescent="0.3">
      <c r="A62" s="407" t="s">
        <v>1</v>
      </c>
      <c r="B62" s="408"/>
      <c r="C62" s="52"/>
      <c r="D62" s="52"/>
      <c r="E62" s="52"/>
      <c r="F62" s="52"/>
      <c r="G62" s="52"/>
      <c r="H62" s="53"/>
      <c r="I62" s="53"/>
      <c r="J62" s="54"/>
      <c r="K62" s="54"/>
    </row>
    <row r="63" spans="1:11" ht="32.4" x14ac:dyDescent="0.3">
      <c r="A63" s="85" t="s">
        <v>43</v>
      </c>
      <c r="B63" s="84" t="s">
        <v>24</v>
      </c>
      <c r="C63" s="33" t="s">
        <v>35</v>
      </c>
      <c r="D63" s="30" t="s">
        <v>36</v>
      </c>
      <c r="E63" s="29" t="s">
        <v>37</v>
      </c>
      <c r="F63" s="72" t="s">
        <v>38</v>
      </c>
      <c r="G63" s="33" t="s">
        <v>29</v>
      </c>
      <c r="H63" s="145" t="s">
        <v>30</v>
      </c>
      <c r="I63" s="93" t="s">
        <v>19</v>
      </c>
      <c r="J63" s="171" t="s">
        <v>20</v>
      </c>
      <c r="K63" s="32" t="s">
        <v>20</v>
      </c>
    </row>
    <row r="64" spans="1:11" s="18" customFormat="1" ht="105" x14ac:dyDescent="0.3">
      <c r="A64" s="87">
        <v>29</v>
      </c>
      <c r="B64" s="277" t="s">
        <v>190</v>
      </c>
      <c r="C64" s="259">
        <v>46000</v>
      </c>
      <c r="D64" s="317">
        <v>0</v>
      </c>
      <c r="E64" s="318">
        <v>0</v>
      </c>
      <c r="F64" s="259">
        <v>68000</v>
      </c>
      <c r="G64" s="266">
        <f>SUM(C64:F64)</f>
        <v>114000</v>
      </c>
      <c r="H64" s="284" t="s">
        <v>191</v>
      </c>
      <c r="I64" s="278" t="s">
        <v>192</v>
      </c>
      <c r="J64" s="272"/>
      <c r="K64" s="102"/>
    </row>
    <row r="65" spans="1:11" s="18" customFormat="1" ht="45" x14ac:dyDescent="0.3">
      <c r="A65" s="108">
        <v>30</v>
      </c>
      <c r="B65" s="150" t="s">
        <v>136</v>
      </c>
      <c r="C65" s="124">
        <v>0</v>
      </c>
      <c r="D65" s="134">
        <v>0</v>
      </c>
      <c r="E65" s="124">
        <v>0</v>
      </c>
      <c r="F65" s="134">
        <v>7000</v>
      </c>
      <c r="G65" s="124">
        <f>C65+F65</f>
        <v>7000</v>
      </c>
      <c r="H65" s="137" t="s">
        <v>137</v>
      </c>
      <c r="I65" s="121" t="s">
        <v>66</v>
      </c>
      <c r="J65" s="177"/>
      <c r="K65" s="103"/>
    </row>
    <row r="66" spans="1:11" s="4" customFormat="1" ht="15" x14ac:dyDescent="0.3">
      <c r="A66" s="416" t="s">
        <v>31</v>
      </c>
      <c r="B66" s="422"/>
      <c r="C66" s="112">
        <f>SUM(C64:C65)</f>
        <v>46000</v>
      </c>
      <c r="D66" s="116">
        <f>SUM(D64:D65)</f>
        <v>0</v>
      </c>
      <c r="E66" s="117">
        <f>SUM(E64:E65)</f>
        <v>0</v>
      </c>
      <c r="F66" s="113">
        <f>SUM(F64:F65)</f>
        <v>75000</v>
      </c>
      <c r="G66" s="112">
        <f>SUM(G64:G65)</f>
        <v>121000</v>
      </c>
      <c r="H66" s="119"/>
      <c r="I66" s="118"/>
      <c r="J66" s="174"/>
      <c r="K66" s="27"/>
    </row>
    <row r="67" spans="1:11" x14ac:dyDescent="0.3">
      <c r="A67" s="423" t="s">
        <v>32</v>
      </c>
      <c r="B67" s="424"/>
      <c r="C67" s="65"/>
      <c r="D67" s="65"/>
      <c r="E67" s="65"/>
      <c r="F67" s="65"/>
      <c r="G67" s="65"/>
      <c r="H67" s="66"/>
      <c r="I67" s="66"/>
      <c r="J67" s="67"/>
      <c r="K67" s="67"/>
    </row>
    <row r="68" spans="1:11" ht="18.75" customHeight="1" x14ac:dyDescent="0.3">
      <c r="A68" s="425" t="s">
        <v>0</v>
      </c>
      <c r="B68" s="426"/>
      <c r="C68" s="71"/>
      <c r="D68" s="71"/>
      <c r="E68" s="71"/>
      <c r="F68" s="71"/>
      <c r="G68" s="49"/>
      <c r="H68" s="50"/>
      <c r="I68" s="50"/>
      <c r="J68" s="51"/>
      <c r="K68" s="51"/>
    </row>
    <row r="69" spans="1:11" x14ac:dyDescent="0.3">
      <c r="A69" s="407" t="s">
        <v>2</v>
      </c>
      <c r="B69" s="408"/>
      <c r="C69" s="68"/>
      <c r="D69" s="68"/>
      <c r="E69" s="68"/>
      <c r="F69" s="68"/>
      <c r="G69" s="68"/>
      <c r="H69" s="69"/>
      <c r="I69" s="69"/>
      <c r="J69" s="70"/>
      <c r="K69" s="70"/>
    </row>
    <row r="70" spans="1:11" ht="32.4" x14ac:dyDescent="0.3">
      <c r="A70" s="85" t="s">
        <v>43</v>
      </c>
      <c r="B70" s="84" t="s">
        <v>24</v>
      </c>
      <c r="C70" s="33" t="s">
        <v>35</v>
      </c>
      <c r="D70" s="30" t="s">
        <v>36</v>
      </c>
      <c r="E70" s="31" t="s">
        <v>37</v>
      </c>
      <c r="F70" s="64" t="s">
        <v>38</v>
      </c>
      <c r="G70" s="33" t="s">
        <v>29</v>
      </c>
      <c r="H70" s="145" t="s">
        <v>30</v>
      </c>
      <c r="I70" s="93" t="s">
        <v>19</v>
      </c>
      <c r="J70" s="171" t="s">
        <v>20</v>
      </c>
      <c r="K70" s="32" t="s">
        <v>20</v>
      </c>
    </row>
    <row r="71" spans="1:11" s="18" customFormat="1" ht="90" x14ac:dyDescent="0.3">
      <c r="A71" s="108">
        <v>31</v>
      </c>
      <c r="B71" s="169" t="s">
        <v>47</v>
      </c>
      <c r="C71" s="134">
        <v>110000</v>
      </c>
      <c r="D71" s="135">
        <v>0</v>
      </c>
      <c r="E71" s="124">
        <v>0</v>
      </c>
      <c r="F71" s="128">
        <v>0</v>
      </c>
      <c r="G71" s="124">
        <f t="shared" ref="G71:G76" si="5">C71+F71</f>
        <v>110000</v>
      </c>
      <c r="H71" s="137" t="s">
        <v>150</v>
      </c>
      <c r="I71" s="121" t="s">
        <v>151</v>
      </c>
      <c r="J71" s="176"/>
      <c r="K71" s="102"/>
    </row>
    <row r="72" spans="1:11" s="18" customFormat="1" ht="60" x14ac:dyDescent="0.3">
      <c r="A72" s="108">
        <v>32</v>
      </c>
      <c r="B72" s="169" t="s">
        <v>48</v>
      </c>
      <c r="C72" s="217">
        <v>3500</v>
      </c>
      <c r="D72" s="218">
        <v>0</v>
      </c>
      <c r="E72" s="122">
        <v>3500</v>
      </c>
      <c r="F72" s="123">
        <v>0</v>
      </c>
      <c r="G72" s="122">
        <f t="shared" si="5"/>
        <v>3500</v>
      </c>
      <c r="H72" s="146" t="s">
        <v>152</v>
      </c>
      <c r="I72" s="127" t="s">
        <v>153</v>
      </c>
      <c r="J72" s="176"/>
      <c r="K72" s="102"/>
    </row>
    <row r="73" spans="1:11" s="18" customFormat="1" ht="75" x14ac:dyDescent="0.3">
      <c r="A73" s="108">
        <v>33</v>
      </c>
      <c r="B73" s="169" t="s">
        <v>49</v>
      </c>
      <c r="C73" s="134">
        <v>0</v>
      </c>
      <c r="D73" s="135">
        <v>0</v>
      </c>
      <c r="E73" s="124">
        <v>0</v>
      </c>
      <c r="F73" s="259">
        <v>8000</v>
      </c>
      <c r="G73" s="156">
        <v>8000</v>
      </c>
      <c r="H73" s="265" t="s">
        <v>248</v>
      </c>
      <c r="I73" s="157" t="s">
        <v>292</v>
      </c>
      <c r="J73" s="176"/>
      <c r="K73" s="102"/>
    </row>
    <row r="74" spans="1:11" s="18" customFormat="1" ht="255" x14ac:dyDescent="0.3">
      <c r="A74" s="108">
        <v>34</v>
      </c>
      <c r="B74" s="157" t="s">
        <v>81</v>
      </c>
      <c r="C74" s="134">
        <v>0</v>
      </c>
      <c r="D74" s="135">
        <v>0</v>
      </c>
      <c r="E74" s="124">
        <v>0</v>
      </c>
      <c r="F74" s="259">
        <v>125400</v>
      </c>
      <c r="G74" s="156">
        <f>C74+F74</f>
        <v>125400</v>
      </c>
      <c r="H74" s="265" t="s">
        <v>282</v>
      </c>
      <c r="I74" s="157" t="s">
        <v>250</v>
      </c>
      <c r="J74" s="304"/>
      <c r="K74" s="189"/>
    </row>
    <row r="75" spans="1:11" s="18" customFormat="1" ht="60" x14ac:dyDescent="0.3">
      <c r="A75" s="108">
        <v>35</v>
      </c>
      <c r="B75" s="277" t="s">
        <v>256</v>
      </c>
      <c r="C75" s="259">
        <v>10000</v>
      </c>
      <c r="D75" s="319">
        <v>0</v>
      </c>
      <c r="E75" s="320">
        <v>0</v>
      </c>
      <c r="F75" s="259">
        <v>30000</v>
      </c>
      <c r="G75" s="266">
        <f t="shared" si="5"/>
        <v>40000</v>
      </c>
      <c r="H75" s="307" t="s">
        <v>195</v>
      </c>
      <c r="I75" s="278" t="s">
        <v>196</v>
      </c>
      <c r="J75" s="272"/>
      <c r="K75" s="189"/>
    </row>
    <row r="76" spans="1:11" s="18" customFormat="1" ht="75" x14ac:dyDescent="0.3">
      <c r="A76" s="87">
        <v>36</v>
      </c>
      <c r="B76" s="282" t="s">
        <v>193</v>
      </c>
      <c r="C76" s="266">
        <v>20000</v>
      </c>
      <c r="D76" s="309">
        <v>0</v>
      </c>
      <c r="E76" s="310">
        <v>0</v>
      </c>
      <c r="F76" s="259">
        <v>41000</v>
      </c>
      <c r="G76" s="266">
        <f t="shared" si="5"/>
        <v>61000</v>
      </c>
      <c r="H76" s="307" t="s">
        <v>197</v>
      </c>
      <c r="I76" s="281" t="s">
        <v>194</v>
      </c>
      <c r="J76" s="273"/>
      <c r="K76" s="190"/>
    </row>
    <row r="77" spans="1:11" s="4" customFormat="1" ht="15" x14ac:dyDescent="0.3">
      <c r="A77" s="416" t="s">
        <v>31</v>
      </c>
      <c r="B77" s="431"/>
      <c r="C77" s="112">
        <f>SUM(C71:C76)</f>
        <v>143500</v>
      </c>
      <c r="D77" s="116">
        <f>SUM(D71:D76)</f>
        <v>0</v>
      </c>
      <c r="E77" s="117">
        <f>SUM(E71:E76)</f>
        <v>3500</v>
      </c>
      <c r="F77" s="63">
        <f>SUM(F71:F76)</f>
        <v>204400</v>
      </c>
      <c r="G77" s="112">
        <f>SUM(G71:G76)</f>
        <v>347900</v>
      </c>
      <c r="H77" s="119"/>
      <c r="I77" s="118"/>
      <c r="J77" s="174"/>
      <c r="K77" s="27"/>
    </row>
    <row r="78" spans="1:11" x14ac:dyDescent="0.3">
      <c r="A78" s="423" t="s">
        <v>32</v>
      </c>
      <c r="B78" s="424"/>
      <c r="C78" s="45"/>
      <c r="D78" s="45"/>
      <c r="E78" s="45"/>
      <c r="F78" s="45"/>
      <c r="G78" s="45"/>
      <c r="H78" s="46"/>
      <c r="I78" s="46"/>
      <c r="J78" s="47"/>
      <c r="K78" s="47"/>
    </row>
    <row r="79" spans="1:11" x14ac:dyDescent="0.3">
      <c r="A79" s="433" t="s">
        <v>0</v>
      </c>
      <c r="B79" s="434"/>
      <c r="C79" s="49"/>
      <c r="D79" s="49"/>
      <c r="E79" s="49"/>
      <c r="F79" s="49"/>
      <c r="G79" s="49"/>
      <c r="H79" s="50"/>
      <c r="I79" s="50"/>
      <c r="J79" s="51"/>
      <c r="K79" s="51"/>
    </row>
    <row r="80" spans="1:11" x14ac:dyDescent="0.3">
      <c r="A80" s="407" t="s">
        <v>3</v>
      </c>
      <c r="B80" s="408"/>
      <c r="C80" s="52"/>
      <c r="D80" s="52"/>
      <c r="E80" s="52"/>
      <c r="F80" s="52"/>
      <c r="G80" s="52"/>
      <c r="H80" s="53"/>
      <c r="I80" s="53"/>
      <c r="J80" s="54"/>
      <c r="K80" s="54"/>
    </row>
    <row r="81" spans="1:11" ht="32.4" x14ac:dyDescent="0.3">
      <c r="A81" s="85" t="s">
        <v>43</v>
      </c>
      <c r="B81" s="84" t="s">
        <v>24</v>
      </c>
      <c r="C81" s="33" t="s">
        <v>35</v>
      </c>
      <c r="D81" s="62" t="s">
        <v>36</v>
      </c>
      <c r="E81" s="29" t="s">
        <v>37</v>
      </c>
      <c r="F81" s="72" t="s">
        <v>38</v>
      </c>
      <c r="G81" s="33" t="s">
        <v>29</v>
      </c>
      <c r="H81" s="145" t="s">
        <v>30</v>
      </c>
      <c r="I81" s="93" t="s">
        <v>19</v>
      </c>
      <c r="J81" s="171" t="s">
        <v>20</v>
      </c>
      <c r="K81" s="32" t="s">
        <v>20</v>
      </c>
    </row>
    <row r="82" spans="1:11" s="17" customFormat="1" ht="105" x14ac:dyDescent="0.3">
      <c r="A82" s="104">
        <v>37</v>
      </c>
      <c r="B82" s="251" t="s">
        <v>90</v>
      </c>
      <c r="C82" s="124">
        <v>130000</v>
      </c>
      <c r="D82" s="128">
        <v>0</v>
      </c>
      <c r="E82" s="124">
        <v>0</v>
      </c>
      <c r="F82" s="394">
        <v>220000</v>
      </c>
      <c r="G82" s="134">
        <f t="shared" ref="G82:G89" si="6">C82+F82</f>
        <v>350000</v>
      </c>
      <c r="H82" s="237" t="s">
        <v>322</v>
      </c>
      <c r="I82" s="136" t="s">
        <v>105</v>
      </c>
      <c r="J82" s="172"/>
      <c r="K82" s="101"/>
    </row>
    <row r="83" spans="1:11" s="17" customFormat="1" ht="180" x14ac:dyDescent="0.3">
      <c r="A83" s="104">
        <v>38</v>
      </c>
      <c r="B83" s="251" t="s">
        <v>91</v>
      </c>
      <c r="C83" s="124">
        <v>210000</v>
      </c>
      <c r="D83" s="128">
        <v>0</v>
      </c>
      <c r="E83" s="124">
        <v>0</v>
      </c>
      <c r="F83" s="129">
        <v>220000</v>
      </c>
      <c r="G83" s="134">
        <f t="shared" si="6"/>
        <v>430000</v>
      </c>
      <c r="H83" s="237" t="s">
        <v>323</v>
      </c>
      <c r="I83" s="121" t="s">
        <v>106</v>
      </c>
      <c r="J83" s="172"/>
      <c r="K83" s="101"/>
    </row>
    <row r="84" spans="1:11" s="17" customFormat="1" ht="75" x14ac:dyDescent="0.3">
      <c r="A84" s="104">
        <v>39</v>
      </c>
      <c r="B84" s="251" t="s">
        <v>92</v>
      </c>
      <c r="C84" s="124">
        <v>50000</v>
      </c>
      <c r="D84" s="128">
        <v>0</v>
      </c>
      <c r="E84" s="124">
        <v>0</v>
      </c>
      <c r="F84" s="129">
        <v>30000</v>
      </c>
      <c r="G84" s="134">
        <f t="shared" si="6"/>
        <v>80000</v>
      </c>
      <c r="H84" s="237" t="s">
        <v>296</v>
      </c>
      <c r="I84" s="121" t="s">
        <v>297</v>
      </c>
      <c r="J84" s="172"/>
      <c r="K84" s="187"/>
    </row>
    <row r="85" spans="1:11" s="17" customFormat="1" ht="90" x14ac:dyDescent="0.3">
      <c r="A85" s="104">
        <v>40</v>
      </c>
      <c r="B85" s="150" t="s">
        <v>324</v>
      </c>
      <c r="C85" s="124">
        <v>0</v>
      </c>
      <c r="D85" s="134">
        <v>0</v>
      </c>
      <c r="E85" s="124">
        <v>0</v>
      </c>
      <c r="F85" s="134">
        <v>28000</v>
      </c>
      <c r="G85" s="124">
        <f t="shared" si="6"/>
        <v>28000</v>
      </c>
      <c r="H85" s="137" t="s">
        <v>138</v>
      </c>
      <c r="I85" s="121" t="s">
        <v>67</v>
      </c>
      <c r="J85" s="172"/>
      <c r="K85" s="101"/>
    </row>
    <row r="86" spans="1:11" s="17" customFormat="1" ht="75" x14ac:dyDescent="0.3">
      <c r="A86" s="104">
        <v>41</v>
      </c>
      <c r="B86" s="150" t="s">
        <v>325</v>
      </c>
      <c r="C86" s="124">
        <v>13000</v>
      </c>
      <c r="D86" s="134">
        <v>0</v>
      </c>
      <c r="E86" s="124">
        <v>0</v>
      </c>
      <c r="F86" s="134">
        <v>65000</v>
      </c>
      <c r="G86" s="124">
        <f t="shared" si="6"/>
        <v>78000</v>
      </c>
      <c r="H86" s="137" t="s">
        <v>139</v>
      </c>
      <c r="I86" s="121" t="s">
        <v>229</v>
      </c>
      <c r="J86" s="172"/>
      <c r="K86" s="101"/>
    </row>
    <row r="87" spans="1:11" s="17" customFormat="1" ht="60" x14ac:dyDescent="0.3">
      <c r="A87" s="104">
        <v>42</v>
      </c>
      <c r="B87" s="144" t="s">
        <v>159</v>
      </c>
      <c r="C87" s="124">
        <v>60000</v>
      </c>
      <c r="D87" s="133">
        <v>0</v>
      </c>
      <c r="E87" s="131">
        <v>0</v>
      </c>
      <c r="F87" s="129">
        <v>0</v>
      </c>
      <c r="G87" s="134">
        <f>C87+F87</f>
        <v>60000</v>
      </c>
      <c r="H87" s="238" t="s">
        <v>326</v>
      </c>
      <c r="I87" s="130" t="s">
        <v>214</v>
      </c>
      <c r="J87" s="270"/>
      <c r="K87" s="101"/>
    </row>
    <row r="88" spans="1:11" s="17" customFormat="1" ht="75" x14ac:dyDescent="0.3">
      <c r="A88" s="100">
        <v>43</v>
      </c>
      <c r="B88" s="141" t="s">
        <v>85</v>
      </c>
      <c r="C88" s="134">
        <v>20000</v>
      </c>
      <c r="D88" s="135">
        <v>20000</v>
      </c>
      <c r="E88" s="124">
        <v>0</v>
      </c>
      <c r="F88" s="128">
        <v>0</v>
      </c>
      <c r="G88" s="124">
        <f t="shared" si="6"/>
        <v>20000</v>
      </c>
      <c r="H88" s="137" t="s">
        <v>223</v>
      </c>
      <c r="I88" s="121" t="s">
        <v>145</v>
      </c>
      <c r="J88" s="172"/>
      <c r="K88" s="101"/>
    </row>
    <row r="89" spans="1:11" s="17" customFormat="1" ht="60" x14ac:dyDescent="0.3">
      <c r="A89" s="100">
        <v>44</v>
      </c>
      <c r="B89" s="150" t="s">
        <v>72</v>
      </c>
      <c r="C89" s="134">
        <v>135000</v>
      </c>
      <c r="D89" s="135">
        <v>33000</v>
      </c>
      <c r="E89" s="124">
        <v>0</v>
      </c>
      <c r="F89" s="128">
        <v>15000</v>
      </c>
      <c r="G89" s="124">
        <f t="shared" si="6"/>
        <v>150000</v>
      </c>
      <c r="H89" s="137" t="s">
        <v>284</v>
      </c>
      <c r="I89" s="121" t="s">
        <v>58</v>
      </c>
      <c r="J89" s="172"/>
      <c r="K89" s="187"/>
    </row>
    <row r="90" spans="1:11" s="3" customFormat="1" ht="15" x14ac:dyDescent="0.3">
      <c r="A90" s="416" t="s">
        <v>31</v>
      </c>
      <c r="B90" s="431"/>
      <c r="C90" s="22">
        <f>SUM(C82:C89)</f>
        <v>618000</v>
      </c>
      <c r="D90" s="63">
        <f>SUM(D82:D89)</f>
        <v>53000</v>
      </c>
      <c r="E90" s="22">
        <f>SUM(E82:E89)</f>
        <v>0</v>
      </c>
      <c r="F90" s="75">
        <f>SUM(F82:F89)</f>
        <v>578000</v>
      </c>
      <c r="G90" s="22">
        <f>SUM(G82:G89)</f>
        <v>1196000</v>
      </c>
      <c r="H90" s="99"/>
      <c r="I90" s="26"/>
      <c r="J90" s="174"/>
      <c r="K90" s="27"/>
    </row>
    <row r="91" spans="1:11" x14ac:dyDescent="0.3">
      <c r="A91" s="423" t="s">
        <v>32</v>
      </c>
      <c r="B91" s="424"/>
      <c r="C91" s="45"/>
      <c r="D91" s="45"/>
      <c r="E91" s="45"/>
      <c r="F91" s="45"/>
      <c r="G91" s="45"/>
      <c r="H91" s="46"/>
      <c r="I91" s="46"/>
      <c r="J91" s="47"/>
      <c r="K91" s="47"/>
    </row>
    <row r="92" spans="1:11" s="9" customFormat="1" x14ac:dyDescent="0.3">
      <c r="A92" s="412" t="s">
        <v>4</v>
      </c>
      <c r="B92" s="432"/>
      <c r="C92" s="262">
        <f>C99+C106+C113+C125</f>
        <v>780000</v>
      </c>
      <c r="D92" s="263">
        <f>D99+D106+D113+D125</f>
        <v>15000</v>
      </c>
      <c r="E92" s="263">
        <f>E99+E106+E113+E125</f>
        <v>0</v>
      </c>
      <c r="F92" s="262">
        <f>F99+F106+F113+F125</f>
        <v>834200</v>
      </c>
      <c r="G92" s="199"/>
      <c r="H92" s="206"/>
      <c r="I92" s="206"/>
      <c r="J92" s="207"/>
      <c r="K92" s="207"/>
    </row>
    <row r="93" spans="1:11" x14ac:dyDescent="0.3">
      <c r="A93" s="414" t="s">
        <v>5</v>
      </c>
      <c r="B93" s="415"/>
      <c r="C93" s="73"/>
      <c r="D93" s="73"/>
      <c r="E93" s="73"/>
      <c r="F93" s="73"/>
      <c r="G93" s="73"/>
      <c r="H93" s="392"/>
      <c r="I93" s="95"/>
      <c r="J93" s="74"/>
      <c r="K93" s="74"/>
    </row>
    <row r="94" spans="1:11" ht="32.4" x14ac:dyDescent="0.3">
      <c r="A94" s="85" t="s">
        <v>43</v>
      </c>
      <c r="B94" s="84" t="s">
        <v>24</v>
      </c>
      <c r="C94" s="33" t="s">
        <v>35</v>
      </c>
      <c r="D94" s="62" t="s">
        <v>36</v>
      </c>
      <c r="E94" s="29" t="s">
        <v>37</v>
      </c>
      <c r="F94" s="72" t="s">
        <v>38</v>
      </c>
      <c r="G94" s="33" t="s">
        <v>29</v>
      </c>
      <c r="H94" s="145" t="s">
        <v>30</v>
      </c>
      <c r="I94" s="93" t="s">
        <v>19</v>
      </c>
      <c r="J94" s="171" t="s">
        <v>20</v>
      </c>
      <c r="K94" s="32" t="s">
        <v>20</v>
      </c>
    </row>
    <row r="95" spans="1:11" s="19" customFormat="1" ht="120" x14ac:dyDescent="0.3">
      <c r="A95" s="104">
        <v>45</v>
      </c>
      <c r="B95" s="252" t="s">
        <v>100</v>
      </c>
      <c r="C95" s="124">
        <v>128000</v>
      </c>
      <c r="D95" s="139">
        <v>0</v>
      </c>
      <c r="E95" s="131">
        <v>0</v>
      </c>
      <c r="F95" s="129">
        <v>215200</v>
      </c>
      <c r="G95" s="134">
        <f>C95+F95</f>
        <v>343200</v>
      </c>
      <c r="H95" s="253" t="s">
        <v>327</v>
      </c>
      <c r="I95" s="140" t="s">
        <v>299</v>
      </c>
      <c r="J95" s="178"/>
      <c r="K95" s="105"/>
    </row>
    <row r="96" spans="1:11" s="19" customFormat="1" ht="75" x14ac:dyDescent="0.3">
      <c r="A96" s="104">
        <v>46</v>
      </c>
      <c r="B96" s="254" t="s">
        <v>101</v>
      </c>
      <c r="C96" s="124">
        <v>110000</v>
      </c>
      <c r="D96" s="132">
        <v>0</v>
      </c>
      <c r="E96" s="131">
        <v>0</v>
      </c>
      <c r="F96" s="129">
        <v>120000</v>
      </c>
      <c r="G96" s="134">
        <f>C96+F96</f>
        <v>230000</v>
      </c>
      <c r="H96" s="238" t="s">
        <v>271</v>
      </c>
      <c r="I96" s="130" t="s">
        <v>109</v>
      </c>
      <c r="J96" s="178"/>
      <c r="K96" s="105"/>
    </row>
    <row r="97" spans="1:11" s="19" customFormat="1" ht="105" x14ac:dyDescent="0.3">
      <c r="A97" s="104">
        <v>47</v>
      </c>
      <c r="B97" s="144" t="s">
        <v>160</v>
      </c>
      <c r="C97" s="124">
        <v>40000</v>
      </c>
      <c r="D97" s="134">
        <v>0</v>
      </c>
      <c r="E97" s="124">
        <v>0</v>
      </c>
      <c r="F97" s="126">
        <v>40000</v>
      </c>
      <c r="G97" s="219">
        <f>C97+F97</f>
        <v>80000</v>
      </c>
      <c r="H97" s="290" t="s">
        <v>161</v>
      </c>
      <c r="I97" s="141" t="s">
        <v>215</v>
      </c>
      <c r="J97" s="179"/>
      <c r="K97" s="192"/>
    </row>
    <row r="98" spans="1:11" s="19" customFormat="1" ht="45" x14ac:dyDescent="0.3">
      <c r="A98" s="100">
        <v>48</v>
      </c>
      <c r="B98" s="150" t="s">
        <v>273</v>
      </c>
      <c r="C98" s="124">
        <f>50000-50000</f>
        <v>0</v>
      </c>
      <c r="D98" s="135">
        <v>0</v>
      </c>
      <c r="E98" s="124">
        <v>0</v>
      </c>
      <c r="F98" s="128">
        <f>50000+70000</f>
        <v>120000</v>
      </c>
      <c r="G98" s="124">
        <f>C98+F98</f>
        <v>120000</v>
      </c>
      <c r="H98" s="137" t="s">
        <v>285</v>
      </c>
      <c r="I98" s="121" t="s">
        <v>58</v>
      </c>
      <c r="J98" s="180"/>
      <c r="K98" s="192"/>
    </row>
    <row r="99" spans="1:11" s="5" customFormat="1" ht="15" x14ac:dyDescent="0.3">
      <c r="A99" s="416" t="s">
        <v>31</v>
      </c>
      <c r="B99" s="431"/>
      <c r="C99" s="112">
        <f>SUM(C95:C98)</f>
        <v>278000</v>
      </c>
      <c r="D99" s="113">
        <f>SUM(D95:D98)</f>
        <v>0</v>
      </c>
      <c r="E99" s="112">
        <f>SUM(E95:E98)</f>
        <v>0</v>
      </c>
      <c r="F99" s="114">
        <f>SUM(F95:F98)</f>
        <v>495200</v>
      </c>
      <c r="G99" s="112">
        <f>SUM(G95:G98)</f>
        <v>773200</v>
      </c>
      <c r="H99" s="119"/>
      <c r="I99" s="118"/>
      <c r="J99" s="174"/>
      <c r="K99" s="27"/>
    </row>
    <row r="100" spans="1:11" x14ac:dyDescent="0.3">
      <c r="A100" s="418" t="s">
        <v>32</v>
      </c>
      <c r="B100" s="419"/>
      <c r="C100" s="42"/>
      <c r="D100" s="42"/>
      <c r="E100" s="42"/>
      <c r="F100" s="42"/>
      <c r="G100" s="42"/>
      <c r="H100" s="391"/>
      <c r="I100" s="96"/>
      <c r="J100" s="55"/>
      <c r="K100" s="55"/>
    </row>
    <row r="101" spans="1:11" ht="18" customHeight="1" x14ac:dyDescent="0.3">
      <c r="A101" s="435" t="s">
        <v>4</v>
      </c>
      <c r="B101" s="413"/>
      <c r="C101" s="38"/>
      <c r="D101" s="38"/>
      <c r="E101" s="38"/>
      <c r="F101" s="38"/>
      <c r="G101" s="38"/>
      <c r="H101" s="389"/>
      <c r="I101" s="91"/>
      <c r="J101" s="39"/>
      <c r="K101" s="39"/>
    </row>
    <row r="102" spans="1:11" ht="19.5" customHeight="1" x14ac:dyDescent="0.3">
      <c r="A102" s="414" t="s">
        <v>6</v>
      </c>
      <c r="B102" s="415"/>
      <c r="C102" s="40"/>
      <c r="D102" s="40"/>
      <c r="E102" s="40"/>
      <c r="F102" s="40"/>
      <c r="G102" s="40"/>
      <c r="H102" s="390"/>
      <c r="I102" s="92"/>
      <c r="J102" s="41"/>
      <c r="K102" s="41"/>
    </row>
    <row r="103" spans="1:11" ht="32.4" x14ac:dyDescent="0.3">
      <c r="A103" s="85" t="s">
        <v>43</v>
      </c>
      <c r="B103" s="84" t="s">
        <v>24</v>
      </c>
      <c r="C103" s="33" t="s">
        <v>35</v>
      </c>
      <c r="D103" s="62" t="s">
        <v>36</v>
      </c>
      <c r="E103" s="29" t="s">
        <v>37</v>
      </c>
      <c r="F103" s="72" t="s">
        <v>38</v>
      </c>
      <c r="G103" s="33" t="s">
        <v>29</v>
      </c>
      <c r="H103" s="145" t="s">
        <v>30</v>
      </c>
      <c r="I103" s="93" t="s">
        <v>19</v>
      </c>
      <c r="J103" s="171" t="s">
        <v>20</v>
      </c>
      <c r="K103" s="32" t="s">
        <v>20</v>
      </c>
    </row>
    <row r="104" spans="1:11" s="20" customFormat="1" ht="60" x14ac:dyDescent="0.3">
      <c r="A104" s="87">
        <v>49</v>
      </c>
      <c r="B104" s="254" t="s">
        <v>93</v>
      </c>
      <c r="C104" s="131">
        <v>80000</v>
      </c>
      <c r="D104" s="132">
        <v>15000</v>
      </c>
      <c r="E104" s="131">
        <v>0</v>
      </c>
      <c r="F104" s="133">
        <v>60000</v>
      </c>
      <c r="G104" s="232">
        <f>C104+F104</f>
        <v>140000</v>
      </c>
      <c r="H104" s="238" t="s">
        <v>274</v>
      </c>
      <c r="I104" s="130" t="s">
        <v>110</v>
      </c>
      <c r="J104" s="178"/>
      <c r="K104" s="191"/>
    </row>
    <row r="105" spans="1:11" s="20" customFormat="1" ht="90" x14ac:dyDescent="0.3">
      <c r="A105" s="87">
        <v>50</v>
      </c>
      <c r="B105" s="254" t="s">
        <v>94</v>
      </c>
      <c r="C105" s="131">
        <v>50000</v>
      </c>
      <c r="D105" s="132">
        <v>0</v>
      </c>
      <c r="E105" s="131">
        <v>0</v>
      </c>
      <c r="F105" s="133">
        <v>0</v>
      </c>
      <c r="G105" s="232">
        <f>C105+F105</f>
        <v>50000</v>
      </c>
      <c r="H105" s="238" t="s">
        <v>328</v>
      </c>
      <c r="I105" s="130" t="s">
        <v>107</v>
      </c>
      <c r="J105" s="264"/>
      <c r="K105" s="105"/>
    </row>
    <row r="106" spans="1:11" s="6" customFormat="1" ht="15" x14ac:dyDescent="0.3">
      <c r="A106" s="416" t="s">
        <v>31</v>
      </c>
      <c r="B106" s="422"/>
      <c r="C106" s="22">
        <f>SUM(C104:C105)</f>
        <v>130000</v>
      </c>
      <c r="D106" s="63">
        <f>SUM(D104:D105)</f>
        <v>15000</v>
      </c>
      <c r="E106" s="22">
        <f>SUM(E104:E105)</f>
        <v>0</v>
      </c>
      <c r="F106" s="75">
        <f>SUM(F104:F105)</f>
        <v>60000</v>
      </c>
      <c r="G106" s="22">
        <f>SUM(G104:G105)</f>
        <v>190000</v>
      </c>
      <c r="H106" s="99"/>
      <c r="I106" s="26"/>
      <c r="J106" s="174"/>
      <c r="K106" s="27"/>
    </row>
    <row r="107" spans="1:11" ht="18.75" customHeight="1" x14ac:dyDescent="0.3">
      <c r="A107" s="418" t="s">
        <v>32</v>
      </c>
      <c r="B107" s="419"/>
      <c r="C107" s="42"/>
      <c r="D107" s="42"/>
      <c r="E107" s="42"/>
      <c r="F107" s="42"/>
      <c r="G107" s="42"/>
      <c r="H107" s="391"/>
      <c r="I107" s="96"/>
      <c r="J107" s="55"/>
      <c r="K107" s="55"/>
    </row>
    <row r="108" spans="1:11" ht="19.5" customHeight="1" x14ac:dyDescent="0.3">
      <c r="A108" s="435" t="s">
        <v>4</v>
      </c>
      <c r="B108" s="413"/>
      <c r="C108" s="38"/>
      <c r="D108" s="38"/>
      <c r="E108" s="38"/>
      <c r="F108" s="38"/>
      <c r="G108" s="38"/>
      <c r="H108" s="389"/>
      <c r="I108" s="91"/>
      <c r="J108" s="39"/>
      <c r="K108" s="39"/>
    </row>
    <row r="109" spans="1:11" ht="19.5" customHeight="1" x14ac:dyDescent="0.3">
      <c r="A109" s="414" t="s">
        <v>7</v>
      </c>
      <c r="B109" s="415"/>
      <c r="C109" s="73"/>
      <c r="D109" s="73"/>
      <c r="E109" s="73"/>
      <c r="F109" s="73"/>
      <c r="G109" s="73"/>
      <c r="H109" s="392"/>
      <c r="I109" s="95"/>
      <c r="J109" s="74"/>
      <c r="K109" s="74"/>
    </row>
    <row r="110" spans="1:11" ht="32.4" x14ac:dyDescent="0.3">
      <c r="A110" s="85" t="s">
        <v>43</v>
      </c>
      <c r="B110" s="84" t="s">
        <v>24</v>
      </c>
      <c r="C110" s="33" t="s">
        <v>35</v>
      </c>
      <c r="D110" s="62" t="s">
        <v>36</v>
      </c>
      <c r="E110" s="31" t="s">
        <v>37</v>
      </c>
      <c r="F110" s="64" t="s">
        <v>38</v>
      </c>
      <c r="G110" s="33" t="s">
        <v>29</v>
      </c>
      <c r="H110" s="145" t="s">
        <v>30</v>
      </c>
      <c r="I110" s="93" t="s">
        <v>19</v>
      </c>
      <c r="J110" s="171" t="s">
        <v>20</v>
      </c>
      <c r="K110" s="32" t="s">
        <v>20</v>
      </c>
    </row>
    <row r="111" spans="1:11" ht="75" x14ac:dyDescent="0.3">
      <c r="A111" s="104">
        <v>51</v>
      </c>
      <c r="B111" s="170" t="s">
        <v>68</v>
      </c>
      <c r="C111" s="124">
        <v>20000</v>
      </c>
      <c r="D111" s="134">
        <v>0</v>
      </c>
      <c r="E111" s="124">
        <v>0</v>
      </c>
      <c r="F111" s="126">
        <v>0</v>
      </c>
      <c r="G111" s="219">
        <f>C111+F111</f>
        <v>20000</v>
      </c>
      <c r="H111" s="253" t="s">
        <v>332</v>
      </c>
      <c r="I111" s="140" t="s">
        <v>229</v>
      </c>
      <c r="J111" s="220"/>
      <c r="K111" s="110"/>
    </row>
    <row r="112" spans="1:11" ht="45" x14ac:dyDescent="0.3">
      <c r="A112" s="100">
        <v>52</v>
      </c>
      <c r="B112" s="130" t="s">
        <v>146</v>
      </c>
      <c r="C112" s="134">
        <v>0</v>
      </c>
      <c r="D112" s="135">
        <v>0</v>
      </c>
      <c r="E112" s="124">
        <v>0</v>
      </c>
      <c r="F112" s="128">
        <v>5000</v>
      </c>
      <c r="G112" s="219">
        <f>C112+F112</f>
        <v>5000</v>
      </c>
      <c r="H112" s="147" t="s">
        <v>224</v>
      </c>
      <c r="I112" s="140" t="s">
        <v>145</v>
      </c>
      <c r="J112" s="220"/>
      <c r="K112" s="110"/>
    </row>
    <row r="113" spans="1:11" s="4" customFormat="1" ht="15" x14ac:dyDescent="0.3">
      <c r="A113" s="416" t="s">
        <v>31</v>
      </c>
      <c r="B113" s="422"/>
      <c r="C113" s="22">
        <f>SUM(C111:C112)</f>
        <v>20000</v>
      </c>
      <c r="D113" s="63">
        <f>SUM(D111:D112)</f>
        <v>0</v>
      </c>
      <c r="E113" s="25">
        <f>SUM(E111:E112)</f>
        <v>0</v>
      </c>
      <c r="F113" s="63">
        <f>SUM(F111:F112)</f>
        <v>5000</v>
      </c>
      <c r="G113" s="22">
        <f>SUM(G111:G112)</f>
        <v>25000</v>
      </c>
      <c r="H113" s="99"/>
      <c r="I113" s="26"/>
      <c r="J113" s="174"/>
      <c r="K113" s="27"/>
    </row>
    <row r="114" spans="1:11" x14ac:dyDescent="0.3">
      <c r="A114" s="418" t="s">
        <v>32</v>
      </c>
      <c r="B114" s="419"/>
      <c r="C114" s="42"/>
      <c r="D114" s="42"/>
      <c r="E114" s="42"/>
      <c r="F114" s="42"/>
      <c r="G114" s="42"/>
      <c r="H114" s="391"/>
      <c r="I114" s="96"/>
      <c r="J114" s="55"/>
      <c r="K114" s="55"/>
    </row>
    <row r="115" spans="1:11" x14ac:dyDescent="0.3">
      <c r="A115" s="435" t="s">
        <v>4</v>
      </c>
      <c r="B115" s="413"/>
      <c r="C115" s="38"/>
      <c r="D115" s="38"/>
      <c r="E115" s="38"/>
      <c r="F115" s="38"/>
      <c r="G115" s="38"/>
      <c r="H115" s="389"/>
      <c r="I115" s="91"/>
      <c r="J115" s="39"/>
      <c r="K115" s="39"/>
    </row>
    <row r="116" spans="1:11" x14ac:dyDescent="0.3">
      <c r="A116" s="414" t="s">
        <v>8</v>
      </c>
      <c r="B116" s="415"/>
      <c r="C116" s="40"/>
      <c r="D116" s="40"/>
      <c r="E116" s="40"/>
      <c r="F116" s="40"/>
      <c r="G116" s="40"/>
      <c r="H116" s="390"/>
      <c r="I116" s="92"/>
      <c r="J116" s="41"/>
      <c r="K116" s="41"/>
    </row>
    <row r="117" spans="1:11" ht="32.4" x14ac:dyDescent="0.3">
      <c r="A117" s="85" t="s">
        <v>43</v>
      </c>
      <c r="B117" s="84" t="s">
        <v>24</v>
      </c>
      <c r="C117" s="33" t="s">
        <v>35</v>
      </c>
      <c r="D117" s="62" t="s">
        <v>36</v>
      </c>
      <c r="E117" s="31" t="s">
        <v>37</v>
      </c>
      <c r="F117" s="64" t="s">
        <v>38</v>
      </c>
      <c r="G117" s="33" t="s">
        <v>29</v>
      </c>
      <c r="H117" s="145" t="s">
        <v>30</v>
      </c>
      <c r="I117" s="93" t="s">
        <v>19</v>
      </c>
      <c r="J117" s="171" t="s">
        <v>20</v>
      </c>
      <c r="K117" s="32" t="s">
        <v>20</v>
      </c>
    </row>
    <row r="118" spans="1:11" s="18" customFormat="1" ht="75" x14ac:dyDescent="0.3">
      <c r="A118" s="108">
        <v>53</v>
      </c>
      <c r="B118" s="168" t="s">
        <v>51</v>
      </c>
      <c r="C118" s="124">
        <v>85450</v>
      </c>
      <c r="D118" s="135">
        <v>0</v>
      </c>
      <c r="E118" s="124">
        <v>0</v>
      </c>
      <c r="F118" s="128">
        <v>0</v>
      </c>
      <c r="G118" s="124">
        <f t="shared" ref="G118:G124" si="7">C118+F118</f>
        <v>85450</v>
      </c>
      <c r="H118" s="137" t="s">
        <v>128</v>
      </c>
      <c r="I118" s="121" t="s">
        <v>119</v>
      </c>
      <c r="J118" s="255"/>
      <c r="K118" s="88"/>
    </row>
    <row r="119" spans="1:11" s="18" customFormat="1" ht="60" x14ac:dyDescent="0.3">
      <c r="A119" s="108">
        <v>54</v>
      </c>
      <c r="B119" s="168" t="s">
        <v>120</v>
      </c>
      <c r="C119" s="124">
        <v>0</v>
      </c>
      <c r="D119" s="135">
        <v>0</v>
      </c>
      <c r="E119" s="124">
        <v>0</v>
      </c>
      <c r="F119" s="128">
        <v>78267</v>
      </c>
      <c r="G119" s="124">
        <f t="shared" si="7"/>
        <v>78267</v>
      </c>
      <c r="H119" s="137" t="s">
        <v>129</v>
      </c>
      <c r="I119" s="121" t="s">
        <v>121</v>
      </c>
      <c r="J119" s="255"/>
      <c r="K119" s="88"/>
    </row>
    <row r="120" spans="1:11" s="18" customFormat="1" ht="60" x14ac:dyDescent="0.3">
      <c r="A120" s="108">
        <v>55</v>
      </c>
      <c r="B120" s="168" t="s">
        <v>122</v>
      </c>
      <c r="C120" s="134">
        <v>0</v>
      </c>
      <c r="D120" s="135">
        <v>0</v>
      </c>
      <c r="E120" s="124">
        <v>0</v>
      </c>
      <c r="F120" s="128">
        <v>58700</v>
      </c>
      <c r="G120" s="124">
        <f t="shared" si="7"/>
        <v>58700</v>
      </c>
      <c r="H120" s="137" t="s">
        <v>130</v>
      </c>
      <c r="I120" s="121" t="s">
        <v>123</v>
      </c>
      <c r="J120" s="255"/>
      <c r="K120" s="88"/>
    </row>
    <row r="121" spans="1:11" s="18" customFormat="1" ht="90" x14ac:dyDescent="0.3">
      <c r="A121" s="108">
        <v>56</v>
      </c>
      <c r="B121" s="168" t="s">
        <v>124</v>
      </c>
      <c r="C121" s="124">
        <v>1550</v>
      </c>
      <c r="D121" s="135">
        <v>0</v>
      </c>
      <c r="E121" s="124">
        <v>0</v>
      </c>
      <c r="F121" s="128">
        <v>118033</v>
      </c>
      <c r="G121" s="124">
        <f t="shared" si="7"/>
        <v>119583</v>
      </c>
      <c r="H121" s="137" t="s">
        <v>131</v>
      </c>
      <c r="I121" s="121" t="s">
        <v>125</v>
      </c>
      <c r="J121" s="255"/>
      <c r="K121" s="88"/>
    </row>
    <row r="122" spans="1:11" s="18" customFormat="1" ht="60" x14ac:dyDescent="0.3">
      <c r="A122" s="108">
        <v>57</v>
      </c>
      <c r="B122" s="168" t="s">
        <v>126</v>
      </c>
      <c r="C122" s="134">
        <v>158000</v>
      </c>
      <c r="D122" s="135">
        <v>0</v>
      </c>
      <c r="E122" s="124">
        <v>0</v>
      </c>
      <c r="F122" s="128">
        <v>0</v>
      </c>
      <c r="G122" s="124">
        <f t="shared" si="7"/>
        <v>158000</v>
      </c>
      <c r="H122" s="137" t="s">
        <v>132</v>
      </c>
      <c r="I122" s="121" t="s">
        <v>127</v>
      </c>
      <c r="J122" s="255"/>
      <c r="K122" s="88"/>
    </row>
    <row r="123" spans="1:11" s="18" customFormat="1" ht="195" x14ac:dyDescent="0.3">
      <c r="A123" s="87">
        <v>58</v>
      </c>
      <c r="B123" s="282" t="s">
        <v>275</v>
      </c>
      <c r="C123" s="259">
        <v>55000</v>
      </c>
      <c r="D123" s="317">
        <v>0</v>
      </c>
      <c r="E123" s="318">
        <v>0</v>
      </c>
      <c r="F123" s="259">
        <v>19000</v>
      </c>
      <c r="G123" s="266">
        <f>C123+F123</f>
        <v>74000</v>
      </c>
      <c r="H123" s="284" t="s">
        <v>198</v>
      </c>
      <c r="I123" s="278" t="s">
        <v>199</v>
      </c>
      <c r="J123" s="276"/>
      <c r="K123" s="88"/>
    </row>
    <row r="124" spans="1:11" s="18" customFormat="1" ht="60" x14ac:dyDescent="0.3">
      <c r="A124" s="87">
        <v>59</v>
      </c>
      <c r="B124" s="167" t="s">
        <v>276</v>
      </c>
      <c r="C124" s="124">
        <v>52000</v>
      </c>
      <c r="D124" s="134">
        <v>0</v>
      </c>
      <c r="E124" s="124">
        <v>0</v>
      </c>
      <c r="F124" s="134">
        <v>0</v>
      </c>
      <c r="G124" s="124">
        <f t="shared" si="7"/>
        <v>52000</v>
      </c>
      <c r="H124" s="147" t="s">
        <v>230</v>
      </c>
      <c r="I124" s="130" t="s">
        <v>140</v>
      </c>
      <c r="J124" s="221"/>
      <c r="K124" s="222"/>
    </row>
    <row r="125" spans="1:11" s="4" customFormat="1" ht="15" x14ac:dyDescent="0.3">
      <c r="A125" s="416" t="s">
        <v>31</v>
      </c>
      <c r="B125" s="422"/>
      <c r="C125" s="22">
        <f>SUM(C118:C124)</f>
        <v>352000</v>
      </c>
      <c r="D125" s="63">
        <f>SUM(D118:D124)</f>
        <v>0</v>
      </c>
      <c r="E125" s="25">
        <f>SUM(E118:E124)</f>
        <v>0</v>
      </c>
      <c r="F125" s="63">
        <f>SUM(F118:F124)</f>
        <v>274000</v>
      </c>
      <c r="G125" s="22">
        <f>SUM(G118:G124)</f>
        <v>626000</v>
      </c>
      <c r="H125" s="99"/>
      <c r="I125" s="26"/>
      <c r="J125" s="174"/>
      <c r="K125" s="27"/>
    </row>
    <row r="126" spans="1:11" x14ac:dyDescent="0.3">
      <c r="A126" s="418" t="s">
        <v>9</v>
      </c>
      <c r="B126" s="419"/>
      <c r="C126" s="42"/>
      <c r="D126" s="42"/>
      <c r="E126" s="42"/>
      <c r="F126" s="42"/>
      <c r="G126" s="42"/>
      <c r="H126" s="391"/>
      <c r="I126" s="96"/>
      <c r="J126" s="55"/>
      <c r="K126" s="55"/>
    </row>
    <row r="127" spans="1:11" s="15" customFormat="1" ht="21.75" customHeight="1" x14ac:dyDescent="0.3">
      <c r="A127" s="412" t="s">
        <v>10</v>
      </c>
      <c r="B127" s="432"/>
      <c r="C127" s="37">
        <f>C136+C144</f>
        <v>581040</v>
      </c>
      <c r="D127" s="37">
        <f>D136+D144</f>
        <v>30000</v>
      </c>
      <c r="E127" s="37">
        <f>E136+E144</f>
        <v>18000</v>
      </c>
      <c r="F127" s="37">
        <f>F136+F144</f>
        <v>543410</v>
      </c>
      <c r="G127" s="37"/>
      <c r="H127" s="208"/>
      <c r="I127" s="209"/>
      <c r="J127" s="210"/>
      <c r="K127" s="210"/>
    </row>
    <row r="128" spans="1:11" x14ac:dyDescent="0.3">
      <c r="A128" s="414" t="s">
        <v>11</v>
      </c>
      <c r="B128" s="415"/>
      <c r="C128" s="40"/>
      <c r="D128" s="40"/>
      <c r="E128" s="40"/>
      <c r="F128" s="40"/>
      <c r="G128" s="40"/>
      <c r="H128" s="390"/>
      <c r="I128" s="92"/>
      <c r="J128" s="41"/>
      <c r="K128" s="41"/>
    </row>
    <row r="129" spans="1:11" ht="32.4" x14ac:dyDescent="0.3">
      <c r="A129" s="85" t="s">
        <v>43</v>
      </c>
      <c r="B129" s="84" t="s">
        <v>24</v>
      </c>
      <c r="C129" s="33" t="s">
        <v>35</v>
      </c>
      <c r="D129" s="62" t="s">
        <v>36</v>
      </c>
      <c r="E129" s="29" t="s">
        <v>37</v>
      </c>
      <c r="F129" s="72" t="s">
        <v>38</v>
      </c>
      <c r="G129" s="33" t="s">
        <v>29</v>
      </c>
      <c r="H129" s="145" t="s">
        <v>30</v>
      </c>
      <c r="I129" s="93" t="s">
        <v>19</v>
      </c>
      <c r="J129" s="171" t="s">
        <v>20</v>
      </c>
      <c r="K129" s="32" t="s">
        <v>20</v>
      </c>
    </row>
    <row r="130" spans="1:11" ht="330" x14ac:dyDescent="0.3">
      <c r="A130" s="100">
        <v>60</v>
      </c>
      <c r="B130" s="121" t="s">
        <v>154</v>
      </c>
      <c r="C130" s="134">
        <v>97040</v>
      </c>
      <c r="D130" s="135">
        <v>0</v>
      </c>
      <c r="E130" s="124">
        <v>0</v>
      </c>
      <c r="F130" s="128">
        <v>74100</v>
      </c>
      <c r="G130" s="124">
        <f>C130+F130</f>
        <v>171140</v>
      </c>
      <c r="H130" s="381" t="s">
        <v>329</v>
      </c>
      <c r="I130" s="229" t="s">
        <v>155</v>
      </c>
      <c r="J130" s="182"/>
      <c r="K130" s="193"/>
    </row>
    <row r="131" spans="1:11" s="21" customFormat="1" ht="240" x14ac:dyDescent="0.3">
      <c r="A131" s="104">
        <v>61</v>
      </c>
      <c r="B131" s="254" t="s">
        <v>95</v>
      </c>
      <c r="C131" s="131">
        <v>102000</v>
      </c>
      <c r="D131" s="132">
        <v>0</v>
      </c>
      <c r="E131" s="131">
        <v>0</v>
      </c>
      <c r="F131" s="133">
        <v>120000</v>
      </c>
      <c r="G131" s="134">
        <f>C131+F131</f>
        <v>222000</v>
      </c>
      <c r="H131" s="238" t="s">
        <v>277</v>
      </c>
      <c r="I131" s="130" t="s">
        <v>111</v>
      </c>
      <c r="J131" s="178"/>
      <c r="K131" s="105"/>
    </row>
    <row r="132" spans="1:11" s="21" customFormat="1" ht="60" x14ac:dyDescent="0.3">
      <c r="A132" s="104">
        <v>62</v>
      </c>
      <c r="B132" s="254" t="s">
        <v>96</v>
      </c>
      <c r="C132" s="131">
        <v>30000</v>
      </c>
      <c r="D132" s="132">
        <v>0</v>
      </c>
      <c r="E132" s="131">
        <v>0</v>
      </c>
      <c r="F132" s="133">
        <v>0</v>
      </c>
      <c r="G132" s="134">
        <f>C132+F132</f>
        <v>30000</v>
      </c>
      <c r="H132" s="238" t="s">
        <v>278</v>
      </c>
      <c r="I132" s="130" t="s">
        <v>102</v>
      </c>
      <c r="J132" s="178"/>
      <c r="K132" s="105"/>
    </row>
    <row r="133" spans="1:11" s="21" customFormat="1" ht="75" x14ac:dyDescent="0.3">
      <c r="A133" s="104">
        <v>63</v>
      </c>
      <c r="B133" s="254" t="s">
        <v>97</v>
      </c>
      <c r="C133" s="131">
        <v>240000</v>
      </c>
      <c r="D133" s="132">
        <v>0</v>
      </c>
      <c r="E133" s="131">
        <v>0</v>
      </c>
      <c r="F133" s="133">
        <v>237810</v>
      </c>
      <c r="G133" s="134">
        <f>C133+F133</f>
        <v>477810</v>
      </c>
      <c r="H133" s="238" t="s">
        <v>279</v>
      </c>
      <c r="I133" s="130" t="s">
        <v>108</v>
      </c>
      <c r="J133" s="178"/>
      <c r="K133" s="105"/>
    </row>
    <row r="134" spans="1:11" s="21" customFormat="1" ht="45" x14ac:dyDescent="0.3">
      <c r="A134" s="100">
        <v>64</v>
      </c>
      <c r="B134" s="151" t="s">
        <v>239</v>
      </c>
      <c r="C134" s="131">
        <v>40000</v>
      </c>
      <c r="D134" s="240">
        <v>0</v>
      </c>
      <c r="E134" s="303">
        <v>0</v>
      </c>
      <c r="F134" s="240">
        <v>10000</v>
      </c>
      <c r="G134" s="303">
        <f>C134+F134</f>
        <v>50000</v>
      </c>
      <c r="H134" s="300" t="s">
        <v>141</v>
      </c>
      <c r="I134" s="301" t="s">
        <v>237</v>
      </c>
      <c r="J134" s="302" t="s">
        <v>238</v>
      </c>
      <c r="K134" s="106"/>
    </row>
    <row r="135" spans="1:11" s="21" customFormat="1" ht="60" x14ac:dyDescent="0.3">
      <c r="A135" s="104">
        <v>65</v>
      </c>
      <c r="B135" s="170" t="s">
        <v>142</v>
      </c>
      <c r="C135" s="124">
        <v>0</v>
      </c>
      <c r="D135" s="134">
        <v>0</v>
      </c>
      <c r="E135" s="124">
        <v>0</v>
      </c>
      <c r="F135" s="126">
        <v>25500</v>
      </c>
      <c r="G135" s="219">
        <f t="shared" ref="G135" si="8">C135+F135</f>
        <v>25500</v>
      </c>
      <c r="H135" s="152" t="s">
        <v>231</v>
      </c>
      <c r="I135" s="130" t="s">
        <v>232</v>
      </c>
      <c r="J135" s="183"/>
      <c r="K135" s="107"/>
    </row>
    <row r="136" spans="1:11" s="7" customFormat="1" ht="15" x14ac:dyDescent="0.3">
      <c r="A136" s="416" t="s">
        <v>31</v>
      </c>
      <c r="B136" s="422"/>
      <c r="C136" s="22">
        <f>SUM(C130:C135)</f>
        <v>509040</v>
      </c>
      <c r="D136" s="63">
        <f>SUM(D130:D135)</f>
        <v>0</v>
      </c>
      <c r="E136" s="78">
        <f>SUM(E130:E135)</f>
        <v>0</v>
      </c>
      <c r="F136" s="75">
        <f>SUM(F130:F135)</f>
        <v>467410</v>
      </c>
      <c r="G136" s="22">
        <f>SUM(G130:G135)</f>
        <v>976450</v>
      </c>
      <c r="H136" s="99"/>
      <c r="I136" s="26"/>
      <c r="J136" s="174"/>
      <c r="K136" s="27"/>
    </row>
    <row r="137" spans="1:11" x14ac:dyDescent="0.3">
      <c r="A137" s="418" t="s">
        <v>9</v>
      </c>
      <c r="B137" s="419"/>
      <c r="C137" s="42"/>
      <c r="D137" s="42"/>
      <c r="E137" s="42"/>
      <c r="F137" s="42"/>
      <c r="G137" s="42"/>
      <c r="H137" s="391"/>
      <c r="I137" s="96"/>
      <c r="J137" s="55"/>
      <c r="K137" s="55"/>
    </row>
    <row r="138" spans="1:11" x14ac:dyDescent="0.3">
      <c r="A138" s="435" t="s">
        <v>10</v>
      </c>
      <c r="B138" s="413"/>
      <c r="C138" s="38"/>
      <c r="D138" s="38"/>
      <c r="E138" s="38"/>
      <c r="F138" s="38"/>
      <c r="G138" s="38"/>
      <c r="H138" s="389"/>
      <c r="I138" s="91"/>
      <c r="J138" s="39"/>
      <c r="K138" s="39"/>
    </row>
    <row r="139" spans="1:11" x14ac:dyDescent="0.3">
      <c r="A139" s="414" t="s">
        <v>12</v>
      </c>
      <c r="B139" s="415"/>
      <c r="C139" s="40"/>
      <c r="D139" s="40"/>
      <c r="E139" s="40"/>
      <c r="F139" s="40"/>
      <c r="G139" s="40"/>
      <c r="H139" s="390"/>
      <c r="I139" s="92"/>
      <c r="J139" s="41"/>
      <c r="K139" s="41"/>
    </row>
    <row r="140" spans="1:11" ht="32.4" x14ac:dyDescent="0.3">
      <c r="A140" s="85" t="s">
        <v>43</v>
      </c>
      <c r="B140" s="84" t="s">
        <v>24</v>
      </c>
      <c r="C140" s="34" t="s">
        <v>35</v>
      </c>
      <c r="D140" s="62" t="s">
        <v>36</v>
      </c>
      <c r="E140" s="29" t="s">
        <v>37</v>
      </c>
      <c r="F140" s="72" t="s">
        <v>38</v>
      </c>
      <c r="G140" s="33" t="s">
        <v>29</v>
      </c>
      <c r="H140" s="145" t="s">
        <v>30</v>
      </c>
      <c r="I140" s="93" t="s">
        <v>19</v>
      </c>
      <c r="J140" s="171" t="s">
        <v>20</v>
      </c>
      <c r="K140" s="32" t="s">
        <v>20</v>
      </c>
    </row>
    <row r="141" spans="1:11" s="18" customFormat="1" ht="120" x14ac:dyDescent="0.3">
      <c r="A141" s="153">
        <v>66</v>
      </c>
      <c r="B141" s="154" t="s">
        <v>163</v>
      </c>
      <c r="C141" s="134">
        <f>50000</f>
        <v>50000</v>
      </c>
      <c r="D141" s="135">
        <f>30000</f>
        <v>30000</v>
      </c>
      <c r="E141" s="124">
        <f>18000</f>
        <v>18000</v>
      </c>
      <c r="F141" s="128">
        <v>10000</v>
      </c>
      <c r="G141" s="124">
        <f>C141+F141</f>
        <v>60000</v>
      </c>
      <c r="H141" s="265" t="s">
        <v>252</v>
      </c>
      <c r="I141" s="157" t="s">
        <v>61</v>
      </c>
      <c r="J141" s="228"/>
      <c r="K141" s="105" t="s">
        <v>79</v>
      </c>
    </row>
    <row r="142" spans="1:11" s="18" customFormat="1" ht="165" x14ac:dyDescent="0.3">
      <c r="A142" s="153">
        <v>67</v>
      </c>
      <c r="B142" s="121" t="s">
        <v>82</v>
      </c>
      <c r="C142" s="134">
        <v>0</v>
      </c>
      <c r="D142" s="135">
        <v>0</v>
      </c>
      <c r="E142" s="124">
        <v>0</v>
      </c>
      <c r="F142" s="128">
        <v>66000</v>
      </c>
      <c r="G142" s="124">
        <f>C142+F142</f>
        <v>66000</v>
      </c>
      <c r="H142" s="137" t="s">
        <v>253</v>
      </c>
      <c r="I142" s="121" t="s">
        <v>156</v>
      </c>
      <c r="J142" s="184"/>
      <c r="K142" s="106"/>
    </row>
    <row r="143" spans="1:11" s="18" customFormat="1" ht="60" x14ac:dyDescent="0.3">
      <c r="A143" s="383">
        <v>68</v>
      </c>
      <c r="B143" s="140" t="s">
        <v>143</v>
      </c>
      <c r="C143" s="122">
        <v>22000</v>
      </c>
      <c r="D143" s="217">
        <v>0</v>
      </c>
      <c r="E143" s="122">
        <v>0</v>
      </c>
      <c r="F143" s="384">
        <v>0</v>
      </c>
      <c r="G143" s="385">
        <f>C143+F143</f>
        <v>22000</v>
      </c>
      <c r="H143" s="152" t="s">
        <v>233</v>
      </c>
      <c r="I143" s="140" t="s">
        <v>234</v>
      </c>
      <c r="J143" s="181"/>
      <c r="K143" s="382"/>
    </row>
    <row r="144" spans="1:11" s="4" customFormat="1" ht="15" x14ac:dyDescent="0.3">
      <c r="A144" s="416" t="s">
        <v>31</v>
      </c>
      <c r="B144" s="422"/>
      <c r="C144" s="25">
        <f>SUM(C141:C143)</f>
        <v>72000</v>
      </c>
      <c r="D144" s="63">
        <f>SUM(D141:D143)</f>
        <v>30000</v>
      </c>
      <c r="E144" s="22">
        <f>SUM(E141:E143)</f>
        <v>18000</v>
      </c>
      <c r="F144" s="75">
        <f>SUM(F141:F143)</f>
        <v>76000</v>
      </c>
      <c r="G144" s="22">
        <f>SUM(G141:G143)</f>
        <v>148000</v>
      </c>
      <c r="H144" s="99"/>
      <c r="I144" s="26"/>
      <c r="J144" s="174"/>
      <c r="K144" s="27"/>
    </row>
    <row r="145" spans="1:11" x14ac:dyDescent="0.3">
      <c r="A145" s="418" t="s">
        <v>9</v>
      </c>
      <c r="B145" s="419"/>
      <c r="C145" s="42"/>
      <c r="D145" s="42"/>
      <c r="E145" s="42"/>
      <c r="F145" s="42"/>
      <c r="G145" s="42"/>
      <c r="H145" s="391"/>
      <c r="I145" s="96"/>
      <c r="J145" s="55"/>
      <c r="K145" s="55"/>
    </row>
    <row r="146" spans="1:11" x14ac:dyDescent="0.3">
      <c r="A146" s="436" t="s">
        <v>53</v>
      </c>
      <c r="B146" s="437"/>
      <c r="C146" s="199">
        <f>C157</f>
        <v>801000</v>
      </c>
      <c r="D146" s="199">
        <f>D157</f>
        <v>58000</v>
      </c>
      <c r="E146" s="199">
        <f>E157</f>
        <v>2000</v>
      </c>
      <c r="F146" s="199">
        <f>F157</f>
        <v>668510</v>
      </c>
      <c r="G146" s="37"/>
      <c r="H146" s="200"/>
      <c r="I146" s="201"/>
      <c r="J146" s="202"/>
      <c r="K146" s="202"/>
    </row>
    <row r="147" spans="1:11" x14ac:dyDescent="0.3">
      <c r="A147" s="414" t="s">
        <v>54</v>
      </c>
      <c r="B147" s="415"/>
      <c r="C147" s="40"/>
      <c r="D147" s="40"/>
      <c r="E147" s="40"/>
      <c r="F147" s="40"/>
      <c r="G147" s="40"/>
      <c r="H147" s="390"/>
      <c r="I147" s="92"/>
      <c r="J147" s="41"/>
      <c r="K147" s="41"/>
    </row>
    <row r="148" spans="1:11" ht="32.4" x14ac:dyDescent="0.3">
      <c r="A148" s="85" t="s">
        <v>43</v>
      </c>
      <c r="B148" s="84" t="s">
        <v>24</v>
      </c>
      <c r="C148" s="33" t="s">
        <v>35</v>
      </c>
      <c r="D148" s="62" t="s">
        <v>36</v>
      </c>
      <c r="E148" s="29" t="s">
        <v>37</v>
      </c>
      <c r="F148" s="72" t="s">
        <v>38</v>
      </c>
      <c r="G148" s="33" t="s">
        <v>29</v>
      </c>
      <c r="H148" s="145" t="s">
        <v>30</v>
      </c>
      <c r="I148" s="93" t="s">
        <v>19</v>
      </c>
      <c r="J148" s="171" t="s">
        <v>20</v>
      </c>
      <c r="K148" s="32" t="s">
        <v>20</v>
      </c>
    </row>
    <row r="149" spans="1:11" ht="124.2" customHeight="1" x14ac:dyDescent="0.3">
      <c r="A149" s="100">
        <v>69</v>
      </c>
      <c r="B149" s="121" t="s">
        <v>167</v>
      </c>
      <c r="C149" s="134">
        <v>18000</v>
      </c>
      <c r="D149" s="135">
        <v>0</v>
      </c>
      <c r="E149" s="124">
        <v>2000</v>
      </c>
      <c r="F149" s="128">
        <v>0</v>
      </c>
      <c r="G149" s="124">
        <f>C149+F149</f>
        <v>18000</v>
      </c>
      <c r="H149" s="137" t="s">
        <v>331</v>
      </c>
      <c r="I149" s="121" t="s">
        <v>166</v>
      </c>
      <c r="J149" s="101" t="s">
        <v>79</v>
      </c>
      <c r="K149" s="105" t="s">
        <v>254</v>
      </c>
    </row>
    <row r="150" spans="1:11" s="18" customFormat="1" ht="150" x14ac:dyDescent="0.3">
      <c r="A150" s="153">
        <v>70</v>
      </c>
      <c r="B150" s="282" t="s">
        <v>307</v>
      </c>
      <c r="C150" s="266">
        <v>38000</v>
      </c>
      <c r="D150" s="309">
        <v>0</v>
      </c>
      <c r="E150" s="310">
        <v>0</v>
      </c>
      <c r="F150" s="259">
        <v>52000</v>
      </c>
      <c r="G150" s="259">
        <f>C150+F150</f>
        <v>90000</v>
      </c>
      <c r="H150" s="284" t="s">
        <v>200</v>
      </c>
      <c r="I150" s="278" t="s">
        <v>201</v>
      </c>
      <c r="J150" s="228"/>
      <c r="K150" s="88"/>
    </row>
    <row r="151" spans="1:11" s="18" customFormat="1" ht="90" x14ac:dyDescent="0.3">
      <c r="A151" s="108">
        <v>71</v>
      </c>
      <c r="B151" s="260" t="s">
        <v>308</v>
      </c>
      <c r="C151" s="134">
        <v>50000</v>
      </c>
      <c r="D151" s="135">
        <v>0</v>
      </c>
      <c r="E151" s="124">
        <v>0</v>
      </c>
      <c r="F151" s="128">
        <v>50000</v>
      </c>
      <c r="G151" s="134">
        <f>C151+F151</f>
        <v>100000</v>
      </c>
      <c r="H151" s="237" t="s">
        <v>300</v>
      </c>
      <c r="I151" s="121" t="s">
        <v>301</v>
      </c>
      <c r="J151" s="395"/>
      <c r="K151" s="101"/>
    </row>
    <row r="152" spans="1:11" s="89" customFormat="1" ht="285" x14ac:dyDescent="0.3">
      <c r="A152" s="161">
        <v>72</v>
      </c>
      <c r="B152" s="321" t="s">
        <v>309</v>
      </c>
      <c r="C152" s="155">
        <f>65000+180000</f>
        <v>245000</v>
      </c>
      <c r="D152" s="135">
        <v>40000</v>
      </c>
      <c r="E152" s="124">
        <v>0</v>
      </c>
      <c r="F152" s="266">
        <f>46510+110000</f>
        <v>156510</v>
      </c>
      <c r="G152" s="124">
        <f t="shared" ref="G152" si="9">C152+F152</f>
        <v>401510</v>
      </c>
      <c r="H152" s="267" t="s">
        <v>283</v>
      </c>
      <c r="I152" s="268" t="s">
        <v>99</v>
      </c>
      <c r="J152" s="184"/>
      <c r="K152" s="88"/>
    </row>
    <row r="153" spans="1:11" s="18" customFormat="1" ht="75" x14ac:dyDescent="0.3">
      <c r="A153" s="87">
        <v>73</v>
      </c>
      <c r="B153" s="254" t="s">
        <v>310</v>
      </c>
      <c r="C153" s="131">
        <v>50000</v>
      </c>
      <c r="D153" s="132">
        <v>0</v>
      </c>
      <c r="E153" s="131">
        <v>0</v>
      </c>
      <c r="F153" s="133">
        <v>80000</v>
      </c>
      <c r="G153" s="232">
        <f>C153+F153</f>
        <v>130000</v>
      </c>
      <c r="H153" s="396" t="s">
        <v>302</v>
      </c>
      <c r="I153" s="256" t="s">
        <v>112</v>
      </c>
      <c r="J153" s="233"/>
      <c r="K153" s="106"/>
    </row>
    <row r="154" spans="1:11" s="18" customFormat="1" ht="225.6" customHeight="1" x14ac:dyDescent="0.3">
      <c r="A154" s="87">
        <v>74</v>
      </c>
      <c r="B154" s="144" t="s">
        <v>311</v>
      </c>
      <c r="C154" s="131">
        <v>310000</v>
      </c>
      <c r="D154" s="132">
        <v>18000</v>
      </c>
      <c r="E154" s="131">
        <v>0</v>
      </c>
      <c r="F154" s="133">
        <v>260000</v>
      </c>
      <c r="G154" s="232">
        <f>C154+F154</f>
        <v>570000</v>
      </c>
      <c r="H154" s="257" t="s">
        <v>303</v>
      </c>
      <c r="I154" s="256" t="s">
        <v>304</v>
      </c>
      <c r="J154" s="105" t="s">
        <v>98</v>
      </c>
      <c r="K154" s="105"/>
    </row>
    <row r="155" spans="1:11" s="18" customFormat="1" ht="75" x14ac:dyDescent="0.3">
      <c r="A155" s="161">
        <v>75</v>
      </c>
      <c r="B155" s="158" t="s">
        <v>312</v>
      </c>
      <c r="C155" s="155">
        <v>60000</v>
      </c>
      <c r="D155" s="258">
        <v>0</v>
      </c>
      <c r="E155" s="156">
        <v>0</v>
      </c>
      <c r="F155" s="259">
        <v>40000</v>
      </c>
      <c r="G155" s="159">
        <f t="shared" ref="G155" si="10">C155+F155</f>
        <v>100000</v>
      </c>
      <c r="H155" s="160" t="s">
        <v>216</v>
      </c>
      <c r="I155" s="151" t="s">
        <v>217</v>
      </c>
      <c r="J155" s="178"/>
      <c r="K155" s="191"/>
    </row>
    <row r="156" spans="1:11" s="18" customFormat="1" ht="60" x14ac:dyDescent="0.3">
      <c r="A156" s="153">
        <v>76</v>
      </c>
      <c r="B156" s="157" t="s">
        <v>313</v>
      </c>
      <c r="C156" s="217">
        <v>30000</v>
      </c>
      <c r="D156" s="218">
        <v>0</v>
      </c>
      <c r="E156" s="122">
        <v>0</v>
      </c>
      <c r="F156" s="123">
        <v>30000</v>
      </c>
      <c r="G156" s="217">
        <f>C156+F156</f>
        <v>60000</v>
      </c>
      <c r="H156" s="237" t="s">
        <v>225</v>
      </c>
      <c r="I156" s="127" t="s">
        <v>59</v>
      </c>
      <c r="J156" s="178"/>
      <c r="K156" s="105"/>
    </row>
    <row r="157" spans="1:11" s="8" customFormat="1" ht="22.5" customHeight="1" x14ac:dyDescent="0.3">
      <c r="A157" s="416" t="s">
        <v>31</v>
      </c>
      <c r="B157" s="431"/>
      <c r="C157" s="22">
        <f>SUM(C149:C156)</f>
        <v>801000</v>
      </c>
      <c r="D157" s="63">
        <f>SUM(D149:D156)</f>
        <v>58000</v>
      </c>
      <c r="E157" s="22">
        <f>SUM(E149:E156)</f>
        <v>2000</v>
      </c>
      <c r="F157" s="75">
        <f>SUM(F149:F156)</f>
        <v>668510</v>
      </c>
      <c r="G157" s="22">
        <f>SUM(G149:G156)</f>
        <v>1469510</v>
      </c>
      <c r="H157" s="99"/>
      <c r="I157" s="26"/>
      <c r="J157" s="174"/>
      <c r="K157" s="27"/>
    </row>
    <row r="158" spans="1:11" x14ac:dyDescent="0.3">
      <c r="A158" s="418" t="s">
        <v>13</v>
      </c>
      <c r="B158" s="419"/>
      <c r="C158" s="42"/>
      <c r="D158" s="42"/>
      <c r="E158" s="42"/>
      <c r="F158" s="42"/>
      <c r="G158" s="42"/>
      <c r="H158" s="391"/>
      <c r="I158" s="96"/>
      <c r="J158" s="55"/>
      <c r="K158" s="55"/>
    </row>
    <row r="159" spans="1:11" x14ac:dyDescent="0.3">
      <c r="A159" s="412" t="s">
        <v>14</v>
      </c>
      <c r="B159" s="432"/>
      <c r="C159" s="37">
        <f>C167+C174</f>
        <v>168500</v>
      </c>
      <c r="D159" s="37">
        <f>D167+D174</f>
        <v>0</v>
      </c>
      <c r="E159" s="37">
        <f>E167+E174</f>
        <v>0</v>
      </c>
      <c r="F159" s="37">
        <f>F167+F174</f>
        <v>214000</v>
      </c>
      <c r="G159" s="37"/>
      <c r="H159" s="200"/>
      <c r="I159" s="201"/>
      <c r="J159" s="202"/>
      <c r="K159" s="202"/>
    </row>
    <row r="160" spans="1:11" x14ac:dyDescent="0.3">
      <c r="A160" s="414" t="s">
        <v>15</v>
      </c>
      <c r="B160" s="415"/>
      <c r="C160" s="40"/>
      <c r="D160" s="40"/>
      <c r="E160" s="40"/>
      <c r="F160" s="40"/>
      <c r="G160" s="40"/>
      <c r="H160" s="390"/>
      <c r="I160" s="92"/>
      <c r="J160" s="41"/>
      <c r="K160" s="41"/>
    </row>
    <row r="161" spans="1:11" ht="32.4" x14ac:dyDescent="0.3">
      <c r="A161" s="85" t="s">
        <v>43</v>
      </c>
      <c r="B161" s="84" t="s">
        <v>24</v>
      </c>
      <c r="C161" s="33" t="s">
        <v>35</v>
      </c>
      <c r="D161" s="62" t="s">
        <v>36</v>
      </c>
      <c r="E161" s="29" t="s">
        <v>37</v>
      </c>
      <c r="F161" s="72" t="s">
        <v>38</v>
      </c>
      <c r="G161" s="33" t="s">
        <v>29</v>
      </c>
      <c r="H161" s="145" t="s">
        <v>30</v>
      </c>
      <c r="I161" s="93" t="s">
        <v>19</v>
      </c>
      <c r="J161" s="171" t="s">
        <v>20</v>
      </c>
      <c r="K161" s="32" t="s">
        <v>20</v>
      </c>
    </row>
    <row r="162" spans="1:11" s="18" customFormat="1" ht="90" x14ac:dyDescent="0.3">
      <c r="A162" s="108">
        <v>77</v>
      </c>
      <c r="B162" s="260" t="s">
        <v>50</v>
      </c>
      <c r="C162" s="134">
        <v>21500</v>
      </c>
      <c r="D162" s="135">
        <v>0</v>
      </c>
      <c r="E162" s="124">
        <v>0</v>
      </c>
      <c r="F162" s="128">
        <v>0</v>
      </c>
      <c r="G162" s="124">
        <v>21500</v>
      </c>
      <c r="H162" s="137" t="s">
        <v>255</v>
      </c>
      <c r="I162" s="121" t="s">
        <v>158</v>
      </c>
      <c r="J162" s="252"/>
      <c r="K162" s="105"/>
    </row>
    <row r="163" spans="1:11" s="18" customFormat="1" ht="45" x14ac:dyDescent="0.3">
      <c r="A163" s="87">
        <v>78</v>
      </c>
      <c r="B163" s="254" t="s">
        <v>164</v>
      </c>
      <c r="C163" s="131">
        <v>30000</v>
      </c>
      <c r="D163" s="240">
        <v>0</v>
      </c>
      <c r="E163" s="131">
        <v>0</v>
      </c>
      <c r="F163" s="133">
        <v>0</v>
      </c>
      <c r="G163" s="232">
        <f>C163+F163</f>
        <v>30000</v>
      </c>
      <c r="H163" s="238" t="s">
        <v>280</v>
      </c>
      <c r="I163" s="130" t="s">
        <v>281</v>
      </c>
      <c r="J163" s="130"/>
      <c r="K163" s="105"/>
    </row>
    <row r="164" spans="1:11" s="18" customFormat="1" ht="60" x14ac:dyDescent="0.3">
      <c r="A164" s="161">
        <v>79</v>
      </c>
      <c r="B164" s="282" t="s">
        <v>202</v>
      </c>
      <c r="C164" s="285">
        <v>0</v>
      </c>
      <c r="D164" s="317">
        <v>0</v>
      </c>
      <c r="E164" s="318">
        <v>0</v>
      </c>
      <c r="F164" s="259">
        <v>60000</v>
      </c>
      <c r="G164" s="259">
        <f>C164+F164</f>
        <v>60000</v>
      </c>
      <c r="H164" s="284" t="s">
        <v>203</v>
      </c>
      <c r="I164" s="278" t="s">
        <v>204</v>
      </c>
      <c r="J164" s="274"/>
      <c r="K164" s="105"/>
    </row>
    <row r="165" spans="1:11" s="18" customFormat="1" ht="105" x14ac:dyDescent="0.3">
      <c r="A165" s="161">
        <v>80</v>
      </c>
      <c r="B165" s="278" t="s">
        <v>205</v>
      </c>
      <c r="C165" s="259">
        <v>11000</v>
      </c>
      <c r="D165" s="317">
        <v>0</v>
      </c>
      <c r="E165" s="318">
        <v>0</v>
      </c>
      <c r="F165" s="259">
        <v>47000</v>
      </c>
      <c r="G165" s="259">
        <f>C165+F165</f>
        <v>58000</v>
      </c>
      <c r="H165" s="286" t="s">
        <v>206</v>
      </c>
      <c r="I165" s="279" t="s">
        <v>207</v>
      </c>
      <c r="J165" s="274"/>
      <c r="K165" s="105"/>
    </row>
    <row r="166" spans="1:11" s="18" customFormat="1" ht="150" x14ac:dyDescent="0.3">
      <c r="A166" s="161">
        <v>81</v>
      </c>
      <c r="B166" s="278" t="s">
        <v>208</v>
      </c>
      <c r="C166" s="266">
        <v>11000</v>
      </c>
      <c r="D166" s="317">
        <v>0</v>
      </c>
      <c r="E166" s="318">
        <v>0</v>
      </c>
      <c r="F166" s="259">
        <v>47000</v>
      </c>
      <c r="G166" s="266">
        <f>C166+F166</f>
        <v>58000</v>
      </c>
      <c r="H166" s="284" t="s">
        <v>209</v>
      </c>
      <c r="I166" s="278" t="s">
        <v>210</v>
      </c>
      <c r="J166" s="275"/>
      <c r="K166" s="106"/>
    </row>
    <row r="167" spans="1:11" s="8" customFormat="1" ht="15" x14ac:dyDescent="0.3">
      <c r="A167" s="416" t="s">
        <v>31</v>
      </c>
      <c r="B167" s="422"/>
      <c r="C167" s="22">
        <f>SUM(C162:C166)</f>
        <v>73500</v>
      </c>
      <c r="D167" s="63">
        <f>SUM(D162:D166)</f>
        <v>0</v>
      </c>
      <c r="E167" s="22">
        <f>SUM(E162:E166)</f>
        <v>0</v>
      </c>
      <c r="F167" s="75">
        <f>SUM(F162:F166)</f>
        <v>154000</v>
      </c>
      <c r="G167" s="22">
        <f>SUM(G162:G166)</f>
        <v>227500</v>
      </c>
      <c r="H167" s="99"/>
      <c r="I167" s="26"/>
      <c r="J167" s="174"/>
      <c r="K167" s="27"/>
    </row>
    <row r="168" spans="1:11" x14ac:dyDescent="0.3">
      <c r="A168" s="418" t="s">
        <v>13</v>
      </c>
      <c r="B168" s="419"/>
      <c r="C168" s="42"/>
      <c r="D168" s="42"/>
      <c r="E168" s="42"/>
      <c r="F168" s="42"/>
      <c r="G168" s="42"/>
      <c r="H168" s="391"/>
      <c r="I168" s="96"/>
      <c r="J168" s="55"/>
      <c r="K168" s="55"/>
    </row>
    <row r="169" spans="1:11" x14ac:dyDescent="0.3">
      <c r="A169" s="435" t="s">
        <v>14</v>
      </c>
      <c r="B169" s="413"/>
      <c r="C169" s="38"/>
      <c r="D169" s="38"/>
      <c r="E169" s="38"/>
      <c r="F169" s="38"/>
      <c r="G169" s="38"/>
      <c r="H169" s="389"/>
      <c r="I169" s="91"/>
      <c r="J169" s="39"/>
      <c r="K169" s="39"/>
    </row>
    <row r="170" spans="1:11" x14ac:dyDescent="0.3">
      <c r="A170" s="414" t="s">
        <v>16</v>
      </c>
      <c r="B170" s="415"/>
      <c r="C170" s="40"/>
      <c r="D170" s="40"/>
      <c r="E170" s="40"/>
      <c r="F170" s="40"/>
      <c r="G170" s="40"/>
      <c r="H170" s="390"/>
      <c r="I170" s="92"/>
      <c r="J170" s="41"/>
      <c r="K170" s="41"/>
    </row>
    <row r="171" spans="1:11" ht="32.4" x14ac:dyDescent="0.3">
      <c r="A171" s="85" t="s">
        <v>43</v>
      </c>
      <c r="B171" s="84" t="s">
        <v>24</v>
      </c>
      <c r="C171" s="33" t="s">
        <v>35</v>
      </c>
      <c r="D171" s="62" t="s">
        <v>36</v>
      </c>
      <c r="E171" s="29" t="s">
        <v>37</v>
      </c>
      <c r="F171" s="72" t="s">
        <v>38</v>
      </c>
      <c r="G171" s="33" t="s">
        <v>29</v>
      </c>
      <c r="H171" s="145" t="s">
        <v>30</v>
      </c>
      <c r="I171" s="93" t="s">
        <v>19</v>
      </c>
      <c r="J171" s="171" t="s">
        <v>20</v>
      </c>
      <c r="K171" s="32" t="s">
        <v>20</v>
      </c>
    </row>
    <row r="172" spans="1:11" s="164" customFormat="1" ht="60" x14ac:dyDescent="0.3">
      <c r="A172" s="163">
        <v>82</v>
      </c>
      <c r="B172" s="162" t="s">
        <v>62</v>
      </c>
      <c r="C172" s="372">
        <v>80000</v>
      </c>
      <c r="D172" s="371">
        <v>0</v>
      </c>
      <c r="E172" s="372">
        <v>0</v>
      </c>
      <c r="F172" s="397">
        <v>50000</v>
      </c>
      <c r="G172" s="398">
        <f>C172+F172</f>
        <v>130000</v>
      </c>
      <c r="H172" s="399" t="s">
        <v>305</v>
      </c>
      <c r="I172" s="376" t="s">
        <v>306</v>
      </c>
      <c r="J172" s="185"/>
      <c r="K172" s="110"/>
    </row>
    <row r="173" spans="1:11" s="164" customFormat="1" ht="45" x14ac:dyDescent="0.3">
      <c r="A173" s="165">
        <v>83</v>
      </c>
      <c r="B173" s="166" t="s">
        <v>84</v>
      </c>
      <c r="C173" s="217">
        <v>15000</v>
      </c>
      <c r="D173" s="143">
        <v>0</v>
      </c>
      <c r="E173" s="124">
        <v>0</v>
      </c>
      <c r="F173" s="125">
        <v>10000</v>
      </c>
      <c r="G173" s="124">
        <f>C173+F173</f>
        <v>25000</v>
      </c>
      <c r="H173" s="306" t="s">
        <v>330</v>
      </c>
      <c r="I173" s="223" t="s">
        <v>60</v>
      </c>
      <c r="J173" s="185"/>
      <c r="K173" s="188"/>
    </row>
    <row r="174" spans="1:11" s="8" customFormat="1" ht="15" x14ac:dyDescent="0.3">
      <c r="A174" s="416" t="s">
        <v>31</v>
      </c>
      <c r="B174" s="422"/>
      <c r="C174" s="22">
        <f>SUM(C172:C173)</f>
        <v>95000</v>
      </c>
      <c r="D174" s="63">
        <f>SUM(D172:D173)</f>
        <v>0</v>
      </c>
      <c r="E174" s="22">
        <f>SUM(E172:E173)</f>
        <v>0</v>
      </c>
      <c r="F174" s="23">
        <f>SUM(F172:F173)</f>
        <v>60000</v>
      </c>
      <c r="G174" s="22">
        <f>SUM(G172:G173)</f>
        <v>155000</v>
      </c>
      <c r="H174" s="99"/>
      <c r="I174" s="26"/>
      <c r="J174" s="175"/>
      <c r="K174" s="2"/>
    </row>
    <row r="175" spans="1:11" s="10" customFormat="1" ht="21.75" customHeight="1" thickBot="1" x14ac:dyDescent="0.35">
      <c r="A175" s="438" t="s">
        <v>17</v>
      </c>
      <c r="B175" s="439"/>
      <c r="C175" s="16">
        <f>C9+C17+C29+C36+C45+C59+C66+C77+C90+C99+C106+C113+C125+C136+C144+C157+C167+C174</f>
        <v>4500000</v>
      </c>
      <c r="D175" s="76">
        <f t="shared" ref="D175:G175" si="11">D9+D17+D29+D36+D45+D59+D66+D77+D90+D99+D106+D113+D125+D136+D144+D157+D167+D174</f>
        <v>345200</v>
      </c>
      <c r="E175" s="16">
        <f t="shared" si="11"/>
        <v>84700</v>
      </c>
      <c r="F175" s="316">
        <f t="shared" si="11"/>
        <v>4446520</v>
      </c>
      <c r="G175" s="16">
        <f t="shared" si="11"/>
        <v>8946520</v>
      </c>
      <c r="H175" s="86"/>
      <c r="I175" s="13"/>
      <c r="J175" s="186"/>
      <c r="K175" s="14"/>
    </row>
    <row r="176" spans="1:11" ht="28.2" customHeight="1" thickTop="1" x14ac:dyDescent="0.3">
      <c r="B176" s="28" t="s">
        <v>18</v>
      </c>
      <c r="C176" s="11"/>
      <c r="D176" s="11"/>
      <c r="E176" s="11"/>
      <c r="F176" s="11"/>
      <c r="H176" s="1"/>
      <c r="I176" s="97"/>
      <c r="J176" s="1"/>
      <c r="K176" s="1"/>
    </row>
    <row r="177" spans="1:11" hidden="1" x14ac:dyDescent="0.3">
      <c r="B177" s="1"/>
      <c r="C177" s="11"/>
      <c r="D177" s="11"/>
      <c r="E177" s="11"/>
      <c r="F177" s="11"/>
      <c r="H177" s="1"/>
      <c r="I177" s="97"/>
      <c r="J177" s="1"/>
      <c r="K177" s="1"/>
    </row>
    <row r="178" spans="1:11" hidden="1" x14ac:dyDescent="0.3">
      <c r="B178" s="111" t="s">
        <v>55</v>
      </c>
      <c r="C178" s="11">
        <v>4550000</v>
      </c>
      <c r="D178" s="11"/>
      <c r="E178" s="11"/>
      <c r="F178" s="11">
        <v>4530660</v>
      </c>
      <c r="H178" s="1"/>
      <c r="I178" s="97"/>
      <c r="J178" s="1"/>
      <c r="K178" s="1"/>
    </row>
    <row r="179" spans="1:11" hidden="1" x14ac:dyDescent="0.3">
      <c r="K179" s="1"/>
    </row>
    <row r="180" spans="1:11" hidden="1" x14ac:dyDescent="0.3"/>
    <row r="181" spans="1:11" hidden="1" x14ac:dyDescent="0.3">
      <c r="A181" s="441" t="s">
        <v>114</v>
      </c>
      <c r="B181" s="441"/>
      <c r="C181" s="224">
        <v>4500000</v>
      </c>
      <c r="D181" s="224"/>
      <c r="E181" s="224"/>
      <c r="F181" s="224">
        <v>4446520</v>
      </c>
    </row>
    <row r="182" spans="1:11" hidden="1" x14ac:dyDescent="0.3"/>
    <row r="183" spans="1:11" ht="39" hidden="1" customHeight="1" x14ac:dyDescent="0.3">
      <c r="A183" s="442" t="s">
        <v>118</v>
      </c>
      <c r="B183" s="442"/>
      <c r="C183" s="120">
        <f>C181*0.2</f>
        <v>900000</v>
      </c>
      <c r="D183" s="120"/>
      <c r="E183" s="120"/>
      <c r="F183" s="120">
        <f>F181*0.2</f>
        <v>889304</v>
      </c>
    </row>
    <row r="184" spans="1:11" hidden="1" x14ac:dyDescent="0.3">
      <c r="A184" s="393" t="s">
        <v>117</v>
      </c>
      <c r="B184" s="393"/>
      <c r="C184" s="387"/>
      <c r="D184" s="387"/>
    </row>
    <row r="185" spans="1:11" hidden="1" x14ac:dyDescent="0.3">
      <c r="A185" s="440" t="s">
        <v>116</v>
      </c>
      <c r="B185" s="440"/>
      <c r="C185" s="440"/>
      <c r="D185" s="440"/>
    </row>
    <row r="186" spans="1:11" hidden="1" x14ac:dyDescent="0.3">
      <c r="A186" s="440" t="s">
        <v>115</v>
      </c>
      <c r="B186" s="440"/>
      <c r="C186" s="440"/>
      <c r="D186" s="440"/>
    </row>
  </sheetData>
  <mergeCells count="78">
    <mergeCell ref="A10:B10"/>
    <mergeCell ref="A1:K1"/>
    <mergeCell ref="A2:B2"/>
    <mergeCell ref="A3:B3"/>
    <mergeCell ref="A4:B4"/>
    <mergeCell ref="A9:B9"/>
    <mergeCell ref="A37:B37"/>
    <mergeCell ref="A11:B11"/>
    <mergeCell ref="A12:B12"/>
    <mergeCell ref="A17:B17"/>
    <mergeCell ref="A18:B18"/>
    <mergeCell ref="A19:B19"/>
    <mergeCell ref="A20:B20"/>
    <mergeCell ref="A29:B29"/>
    <mergeCell ref="A30:B30"/>
    <mergeCell ref="A31:B31"/>
    <mergeCell ref="A32:B32"/>
    <mergeCell ref="A36:B36"/>
    <mergeCell ref="A67:B67"/>
    <mergeCell ref="A38:B38"/>
    <mergeCell ref="A39:B39"/>
    <mergeCell ref="A45:B45"/>
    <mergeCell ref="A46:B46"/>
    <mergeCell ref="A47:B47"/>
    <mergeCell ref="A48:B48"/>
    <mergeCell ref="A59:B59"/>
    <mergeCell ref="A60:B60"/>
    <mergeCell ref="A61:B61"/>
    <mergeCell ref="A62:B62"/>
    <mergeCell ref="A66:B66"/>
    <mergeCell ref="A100:B100"/>
    <mergeCell ref="A68:B68"/>
    <mergeCell ref="A69:B69"/>
    <mergeCell ref="A77:B77"/>
    <mergeCell ref="A78:B78"/>
    <mergeCell ref="A79:B79"/>
    <mergeCell ref="A80:B80"/>
    <mergeCell ref="A90:B90"/>
    <mergeCell ref="A91:B91"/>
    <mergeCell ref="A92:B92"/>
    <mergeCell ref="A93:B93"/>
    <mergeCell ref="A99:B99"/>
    <mergeCell ref="A126:B126"/>
    <mergeCell ref="A101:B101"/>
    <mergeCell ref="A102:B102"/>
    <mergeCell ref="A106:B106"/>
    <mergeCell ref="A107:B107"/>
    <mergeCell ref="A108:B108"/>
    <mergeCell ref="A109:B109"/>
    <mergeCell ref="A113:B113"/>
    <mergeCell ref="A114:B114"/>
    <mergeCell ref="A115:B115"/>
    <mergeCell ref="A116:B116"/>
    <mergeCell ref="A125:B125"/>
    <mergeCell ref="A158:B158"/>
    <mergeCell ref="A127:B127"/>
    <mergeCell ref="A128:B128"/>
    <mergeCell ref="A136:B136"/>
    <mergeCell ref="A137:B137"/>
    <mergeCell ref="A138:B138"/>
    <mergeCell ref="A139:B139"/>
    <mergeCell ref="A144:B144"/>
    <mergeCell ref="A145:B145"/>
    <mergeCell ref="A146:B146"/>
    <mergeCell ref="A147:B147"/>
    <mergeCell ref="A157:B157"/>
    <mergeCell ref="A186:D186"/>
    <mergeCell ref="A159:B159"/>
    <mergeCell ref="A160:B160"/>
    <mergeCell ref="A167:B167"/>
    <mergeCell ref="A168:B168"/>
    <mergeCell ref="A169:B169"/>
    <mergeCell ref="A170:B170"/>
    <mergeCell ref="A174:B174"/>
    <mergeCell ref="A175:B175"/>
    <mergeCell ref="A181:B181"/>
    <mergeCell ref="A183:B183"/>
    <mergeCell ref="A185:D185"/>
  </mergeCells>
  <phoneticPr fontId="2" type="noConversion"/>
  <printOptions horizontalCentered="1"/>
  <pageMargins left="0.15748031496062992" right="0.15748031496062992" top="0.19685039370078741" bottom="0" header="0.11811023622047245" footer="0"/>
  <pageSetup paperSize="9" scale="80" orientation="landscape" r:id="rId1"/>
  <headerFooter alignWithMargins="0">
    <oddFooter>&amp;R&amp;P</oddFooter>
  </headerFooter>
  <rowBreaks count="16" manualBreakCount="16">
    <brk id="9" max="16383" man="1"/>
    <brk id="17" max="16383" man="1"/>
    <brk id="29" max="16383" man="1"/>
    <brk id="36" max="16383" man="1"/>
    <brk id="51" max="16383" man="1"/>
    <brk id="56" max="16383" man="1"/>
    <brk id="59" max="16383" man="1"/>
    <brk id="73" max="16383" man="1"/>
    <brk id="82" max="16383" man="1"/>
    <brk id="90" max="16383" man="1"/>
    <brk id="106" max="10" man="1"/>
    <brk id="121" max="16383" man="1"/>
    <brk id="125" max="16383" man="1"/>
    <brk id="131" max="16383" man="1"/>
    <brk id="144" max="16383" man="1"/>
    <brk id="1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tabSelected="1" view="pageBreakPreview" zoomScaleNormal="100" zoomScaleSheetLayoutView="100" workbookViewId="0">
      <selection activeCell="C7" sqref="B7:C7"/>
    </sheetView>
  </sheetViews>
  <sheetFormatPr defaultRowHeight="16.2" x14ac:dyDescent="0.3"/>
  <cols>
    <col min="1" max="1" width="4.88671875" style="82" customWidth="1"/>
    <col min="2" max="2" width="18.6640625" customWidth="1"/>
    <col min="3" max="3" width="13" style="12" customWidth="1"/>
    <col min="4" max="4" width="14.6640625" style="12" customWidth="1"/>
    <col min="5" max="5" width="12.88671875" style="12" customWidth="1"/>
    <col min="6" max="6" width="14" style="12" customWidth="1"/>
    <col min="7" max="7" width="12.33203125" style="11" customWidth="1"/>
    <col min="8" max="8" width="64.33203125" customWidth="1"/>
    <col min="9" max="9" width="14.21875" style="98" customWidth="1"/>
    <col min="10" max="10" width="3" hidden="1" customWidth="1"/>
    <col min="11" max="11" width="10.6640625" customWidth="1"/>
    <col min="12" max="12" width="7.88671875" customWidth="1"/>
  </cols>
  <sheetData>
    <row r="1" spans="1:11" ht="20.399999999999999" thickBot="1" x14ac:dyDescent="0.35">
      <c r="A1" s="409" t="s">
        <v>353</v>
      </c>
      <c r="B1" s="409"/>
      <c r="C1" s="409"/>
      <c r="D1" s="409"/>
      <c r="E1" s="409"/>
      <c r="F1" s="409"/>
      <c r="G1" s="409"/>
      <c r="H1" s="409"/>
      <c r="I1" s="409"/>
      <c r="J1" s="409"/>
      <c r="K1" s="409"/>
    </row>
    <row r="2" spans="1:11" ht="16.8" thickTop="1" x14ac:dyDescent="0.3">
      <c r="A2" s="410" t="s">
        <v>21</v>
      </c>
      <c r="B2" s="411"/>
      <c r="C2" s="35"/>
      <c r="D2" s="35"/>
      <c r="E2" s="35"/>
      <c r="F2" s="35"/>
      <c r="G2" s="35"/>
      <c r="H2" s="404"/>
      <c r="I2" s="90"/>
      <c r="J2" s="404"/>
      <c r="K2" s="36"/>
    </row>
    <row r="3" spans="1:11" ht="15.6" customHeight="1" x14ac:dyDescent="0.3">
      <c r="A3" s="412" t="s">
        <v>22</v>
      </c>
      <c r="B3" s="413"/>
      <c r="C3" s="37">
        <f>C9+C17</f>
        <v>736000</v>
      </c>
      <c r="D3" s="37">
        <f t="shared" ref="D3:F3" si="0">D9+D17</f>
        <v>174000</v>
      </c>
      <c r="E3" s="37">
        <f t="shared" si="0"/>
        <v>61200</v>
      </c>
      <c r="F3" s="37">
        <f t="shared" si="0"/>
        <v>629500</v>
      </c>
      <c r="G3" s="199"/>
      <c r="H3" s="200"/>
      <c r="I3" s="201"/>
      <c r="J3" s="200"/>
      <c r="K3" s="202"/>
    </row>
    <row r="4" spans="1:11" x14ac:dyDescent="0.3">
      <c r="A4" s="414" t="s">
        <v>23</v>
      </c>
      <c r="B4" s="415"/>
      <c r="C4" s="40"/>
      <c r="D4" s="40"/>
      <c r="E4" s="40"/>
      <c r="F4" s="40"/>
      <c r="G4" s="40"/>
      <c r="H4" s="402"/>
      <c r="I4" s="92"/>
      <c r="J4" s="402"/>
      <c r="K4" s="41"/>
    </row>
    <row r="5" spans="1:11" ht="68.400000000000006" customHeight="1" x14ac:dyDescent="0.3">
      <c r="A5" s="85" t="s">
        <v>43</v>
      </c>
      <c r="B5" s="83" t="s">
        <v>24</v>
      </c>
      <c r="C5" s="29" t="s">
        <v>25</v>
      </c>
      <c r="D5" s="30" t="s">
        <v>26</v>
      </c>
      <c r="E5" s="31" t="s">
        <v>27</v>
      </c>
      <c r="F5" s="62" t="s">
        <v>28</v>
      </c>
      <c r="G5" s="33" t="s">
        <v>29</v>
      </c>
      <c r="H5" s="145" t="s">
        <v>30</v>
      </c>
      <c r="I5" s="93" t="s">
        <v>19</v>
      </c>
      <c r="J5" s="171" t="s">
        <v>20</v>
      </c>
      <c r="K5" s="32" t="s">
        <v>20</v>
      </c>
    </row>
    <row r="6" spans="1:11" s="17" customFormat="1" ht="90" x14ac:dyDescent="0.3">
      <c r="A6" s="100">
        <v>1</v>
      </c>
      <c r="B6" s="121" t="s">
        <v>86</v>
      </c>
      <c r="C6" s="134">
        <v>250000</v>
      </c>
      <c r="D6" s="135">
        <v>0</v>
      </c>
      <c r="E6" s="124">
        <v>0</v>
      </c>
      <c r="F6" s="128">
        <v>250000</v>
      </c>
      <c r="G6" s="134">
        <f>SUM(C6+F6)</f>
        <v>500000</v>
      </c>
      <c r="H6" s="234" t="s">
        <v>257</v>
      </c>
      <c r="I6" s="127" t="s">
        <v>258</v>
      </c>
      <c r="J6" s="235"/>
      <c r="K6" s="236"/>
    </row>
    <row r="7" spans="1:11" s="17" customFormat="1" ht="135" x14ac:dyDescent="0.3">
      <c r="A7" s="100">
        <v>2</v>
      </c>
      <c r="B7" s="121" t="s">
        <v>87</v>
      </c>
      <c r="C7" s="124">
        <v>160000</v>
      </c>
      <c r="D7" s="225">
        <v>0</v>
      </c>
      <c r="E7" s="124">
        <v>13200</v>
      </c>
      <c r="F7" s="129">
        <v>120000</v>
      </c>
      <c r="G7" s="134">
        <f>C7+F7</f>
        <v>280000</v>
      </c>
      <c r="H7" s="237" t="s">
        <v>259</v>
      </c>
      <c r="I7" s="121" t="s">
        <v>103</v>
      </c>
      <c r="J7" s="172"/>
      <c r="K7" s="187"/>
    </row>
    <row r="8" spans="1:11" s="17" customFormat="1" ht="195" x14ac:dyDescent="0.3">
      <c r="A8" s="100">
        <v>3</v>
      </c>
      <c r="B8" s="130" t="s">
        <v>88</v>
      </c>
      <c r="C8" s="131">
        <v>200000</v>
      </c>
      <c r="D8" s="132">
        <v>150000</v>
      </c>
      <c r="E8" s="131">
        <v>48000</v>
      </c>
      <c r="F8" s="133">
        <v>190000</v>
      </c>
      <c r="G8" s="232">
        <f>C8+F8</f>
        <v>390000</v>
      </c>
      <c r="H8" s="238" t="s">
        <v>162</v>
      </c>
      <c r="I8" s="121" t="s">
        <v>165</v>
      </c>
      <c r="J8" s="172"/>
      <c r="K8" s="101"/>
    </row>
    <row r="9" spans="1:11" s="3" customFormat="1" x14ac:dyDescent="0.3">
      <c r="A9" s="416" t="s">
        <v>31</v>
      </c>
      <c r="B9" s="417"/>
      <c r="C9" s="22">
        <f>SUM(C6:C8)</f>
        <v>610000</v>
      </c>
      <c r="D9" s="75">
        <f>SUM(D6:D8)</f>
        <v>150000</v>
      </c>
      <c r="E9" s="25">
        <f>SUM(E6:E8)</f>
        <v>61200</v>
      </c>
      <c r="F9" s="63">
        <f>SUM(F6:F8)</f>
        <v>560000</v>
      </c>
      <c r="G9" s="22">
        <f>SUM(G6:G8)</f>
        <v>1170000</v>
      </c>
      <c r="H9" s="148"/>
      <c r="I9" s="80"/>
      <c r="J9" s="173"/>
      <c r="K9" s="81"/>
    </row>
    <row r="10" spans="1:11" x14ac:dyDescent="0.3">
      <c r="A10" s="418" t="s">
        <v>21</v>
      </c>
      <c r="B10" s="419"/>
      <c r="C10" s="42"/>
      <c r="D10" s="42"/>
      <c r="E10" s="42"/>
      <c r="F10" s="42"/>
      <c r="G10" s="42"/>
      <c r="H10" s="403"/>
      <c r="I10" s="96"/>
      <c r="J10" s="403"/>
      <c r="K10" s="55"/>
    </row>
    <row r="11" spans="1:11" s="294" customFormat="1" ht="21" customHeight="1" x14ac:dyDescent="0.3">
      <c r="A11" s="429" t="s">
        <v>22</v>
      </c>
      <c r="B11" s="430"/>
      <c r="C11" s="295"/>
      <c r="D11" s="295"/>
      <c r="E11" s="295"/>
      <c r="F11" s="295"/>
      <c r="G11" s="295"/>
      <c r="H11" s="291"/>
      <c r="I11" s="292"/>
      <c r="J11" s="291"/>
      <c r="K11" s="293"/>
    </row>
    <row r="12" spans="1:11" x14ac:dyDescent="0.3">
      <c r="A12" s="414" t="s">
        <v>226</v>
      </c>
      <c r="B12" s="415"/>
      <c r="C12" s="40"/>
      <c r="D12" s="40"/>
      <c r="E12" s="40"/>
      <c r="F12" s="40"/>
      <c r="G12" s="40"/>
      <c r="H12" s="402"/>
      <c r="I12" s="92"/>
      <c r="J12" s="402"/>
      <c r="K12" s="41"/>
    </row>
    <row r="13" spans="1:11" ht="68.400000000000006" customHeight="1" x14ac:dyDescent="0.3">
      <c r="A13" s="85" t="s">
        <v>43</v>
      </c>
      <c r="B13" s="83" t="s">
        <v>24</v>
      </c>
      <c r="C13" s="29" t="s">
        <v>25</v>
      </c>
      <c r="D13" s="30" t="s">
        <v>26</v>
      </c>
      <c r="E13" s="31" t="s">
        <v>27</v>
      </c>
      <c r="F13" s="62" t="s">
        <v>28</v>
      </c>
      <c r="G13" s="33" t="s">
        <v>29</v>
      </c>
      <c r="H13" s="145" t="s">
        <v>30</v>
      </c>
      <c r="I13" s="93" t="s">
        <v>19</v>
      </c>
      <c r="J13" s="171" t="s">
        <v>20</v>
      </c>
      <c r="K13" s="32" t="s">
        <v>20</v>
      </c>
    </row>
    <row r="14" spans="1:11" ht="91.8" customHeight="1" x14ac:dyDescent="0.3">
      <c r="A14" s="311">
        <v>4</v>
      </c>
      <c r="B14" s="157" t="s">
        <v>263</v>
      </c>
      <c r="C14" s="155">
        <v>35000</v>
      </c>
      <c r="D14" s="258">
        <v>24000</v>
      </c>
      <c r="E14" s="156">
        <v>0</v>
      </c>
      <c r="F14" s="259">
        <v>15000</v>
      </c>
      <c r="G14" s="155">
        <f>SUM(C14+F14)</f>
        <v>50000</v>
      </c>
      <c r="H14" s="312" t="s">
        <v>260</v>
      </c>
      <c r="I14" s="313" t="s">
        <v>264</v>
      </c>
      <c r="J14" s="314"/>
      <c r="K14" s="315"/>
    </row>
    <row r="15" spans="1:11" ht="75" x14ac:dyDescent="0.3">
      <c r="A15" s="311">
        <v>5</v>
      </c>
      <c r="B15" s="157" t="s">
        <v>261</v>
      </c>
      <c r="C15" s="155">
        <v>60000</v>
      </c>
      <c r="D15" s="258">
        <v>0</v>
      </c>
      <c r="E15" s="156">
        <v>0</v>
      </c>
      <c r="F15" s="259">
        <v>40000</v>
      </c>
      <c r="G15" s="155">
        <f>SUM(C15+F15)</f>
        <v>100000</v>
      </c>
      <c r="H15" s="312" t="s">
        <v>262</v>
      </c>
      <c r="I15" s="313" t="s">
        <v>265</v>
      </c>
      <c r="J15" s="314"/>
      <c r="K15" s="315"/>
    </row>
    <row r="16" spans="1:11" s="17" customFormat="1" ht="75" x14ac:dyDescent="0.3">
      <c r="A16" s="100">
        <v>6</v>
      </c>
      <c r="B16" s="121" t="s">
        <v>266</v>
      </c>
      <c r="C16" s="134">
        <v>31000</v>
      </c>
      <c r="D16" s="135">
        <v>0</v>
      </c>
      <c r="E16" s="124">
        <v>0</v>
      </c>
      <c r="F16" s="128">
        <v>14500</v>
      </c>
      <c r="G16" s="134">
        <f>SUM(C16+F16)</f>
        <v>45500</v>
      </c>
      <c r="H16" s="234" t="s">
        <v>227</v>
      </c>
      <c r="I16" s="127" t="s">
        <v>228</v>
      </c>
      <c r="J16" s="235"/>
      <c r="K16" s="236"/>
    </row>
    <row r="17" spans="1:11" s="3" customFormat="1" x14ac:dyDescent="0.3">
      <c r="A17" s="416" t="s">
        <v>31</v>
      </c>
      <c r="B17" s="417"/>
      <c r="C17" s="22">
        <f>SUM(C14:C16)</f>
        <v>126000</v>
      </c>
      <c r="D17" s="75">
        <f>SUM(D14:D16)</f>
        <v>24000</v>
      </c>
      <c r="E17" s="25">
        <f>SUM(E14:E16)</f>
        <v>0</v>
      </c>
      <c r="F17" s="63">
        <f>SUM(F14:F16)</f>
        <v>69500</v>
      </c>
      <c r="G17" s="22">
        <f>SUM(G14:G16)</f>
        <v>195500</v>
      </c>
      <c r="H17" s="148"/>
      <c r="I17" s="80"/>
      <c r="J17" s="173"/>
      <c r="K17" s="81"/>
    </row>
    <row r="18" spans="1:11" x14ac:dyDescent="0.3">
      <c r="A18" s="418" t="s">
        <v>32</v>
      </c>
      <c r="B18" s="419"/>
      <c r="C18" s="42"/>
      <c r="D18" s="42"/>
      <c r="E18" s="42"/>
      <c r="F18" s="42"/>
      <c r="G18" s="42"/>
      <c r="H18" s="43"/>
      <c r="I18" s="94"/>
      <c r="J18" s="44"/>
      <c r="K18" s="44"/>
    </row>
    <row r="19" spans="1:11" x14ac:dyDescent="0.3">
      <c r="A19" s="412" t="s">
        <v>33</v>
      </c>
      <c r="B19" s="413"/>
      <c r="C19" s="37">
        <f>C29+C36</f>
        <v>296960</v>
      </c>
      <c r="D19" s="37">
        <f>D29+D36</f>
        <v>15200</v>
      </c>
      <c r="E19" s="37">
        <f>E29+E36</f>
        <v>0</v>
      </c>
      <c r="F19" s="37">
        <f>F29+F36</f>
        <v>241500</v>
      </c>
      <c r="G19" s="37"/>
      <c r="H19" s="200"/>
      <c r="I19" s="201"/>
      <c r="J19" s="202"/>
      <c r="K19" s="202"/>
    </row>
    <row r="20" spans="1:11" x14ac:dyDescent="0.3">
      <c r="A20" s="420" t="s">
        <v>34</v>
      </c>
      <c r="B20" s="421"/>
      <c r="C20" s="40"/>
      <c r="D20" s="40"/>
      <c r="E20" s="40"/>
      <c r="F20" s="40"/>
      <c r="G20" s="40"/>
      <c r="H20" s="402"/>
      <c r="I20" s="92"/>
      <c r="J20" s="41"/>
      <c r="K20" s="41"/>
    </row>
    <row r="21" spans="1:11" ht="32.4" x14ac:dyDescent="0.3">
      <c r="A21" s="85" t="s">
        <v>43</v>
      </c>
      <c r="B21" s="84" t="s">
        <v>24</v>
      </c>
      <c r="C21" s="33" t="s">
        <v>35</v>
      </c>
      <c r="D21" s="62" t="s">
        <v>36</v>
      </c>
      <c r="E21" s="31" t="s">
        <v>37</v>
      </c>
      <c r="F21" s="64" t="s">
        <v>38</v>
      </c>
      <c r="G21" s="33" t="s">
        <v>29</v>
      </c>
      <c r="H21" s="145" t="s">
        <v>30</v>
      </c>
      <c r="I21" s="93" t="s">
        <v>19</v>
      </c>
      <c r="J21" s="171" t="s">
        <v>20</v>
      </c>
      <c r="K21" s="32" t="s">
        <v>20</v>
      </c>
    </row>
    <row r="22" spans="1:11" ht="165" x14ac:dyDescent="0.3">
      <c r="A22" s="100">
        <v>7</v>
      </c>
      <c r="B22" s="150" t="s">
        <v>44</v>
      </c>
      <c r="C22" s="134">
        <v>58560</v>
      </c>
      <c r="D22" s="135">
        <v>0</v>
      </c>
      <c r="E22" s="134">
        <v>0</v>
      </c>
      <c r="F22" s="135">
        <v>38000</v>
      </c>
      <c r="G22" s="124">
        <f>C22+F22</f>
        <v>96560</v>
      </c>
      <c r="H22" s="137" t="s">
        <v>319</v>
      </c>
      <c r="I22" s="121" t="s">
        <v>74</v>
      </c>
      <c r="J22" s="212"/>
      <c r="K22" s="213"/>
    </row>
    <row r="23" spans="1:11" ht="90" x14ac:dyDescent="0.3">
      <c r="A23" s="100">
        <v>8</v>
      </c>
      <c r="B23" s="150" t="s">
        <v>235</v>
      </c>
      <c r="C23" s="134">
        <v>43200</v>
      </c>
      <c r="D23" s="135">
        <v>0</v>
      </c>
      <c r="E23" s="134">
        <v>0</v>
      </c>
      <c r="F23" s="135">
        <v>0</v>
      </c>
      <c r="G23" s="124">
        <f>C23+F23</f>
        <v>43200</v>
      </c>
      <c r="H23" s="137" t="s">
        <v>148</v>
      </c>
      <c r="I23" s="121" t="s">
        <v>333</v>
      </c>
      <c r="J23" s="212"/>
      <c r="K23" s="214"/>
    </row>
    <row r="24" spans="1:11" ht="135" x14ac:dyDescent="0.3">
      <c r="A24" s="100">
        <v>9</v>
      </c>
      <c r="B24" s="150" t="s">
        <v>45</v>
      </c>
      <c r="C24" s="134">
        <v>89000</v>
      </c>
      <c r="D24" s="135">
        <v>0</v>
      </c>
      <c r="E24" s="134">
        <v>0</v>
      </c>
      <c r="F24" s="135">
        <v>51000</v>
      </c>
      <c r="G24" s="124">
        <f>C24+F24</f>
        <v>140000</v>
      </c>
      <c r="H24" s="137" t="s">
        <v>321</v>
      </c>
      <c r="I24" s="121" t="s">
        <v>76</v>
      </c>
      <c r="J24" s="212"/>
      <c r="K24" s="213"/>
    </row>
    <row r="25" spans="1:11" s="18" customFormat="1" ht="120" x14ac:dyDescent="0.3">
      <c r="A25" s="100">
        <v>10</v>
      </c>
      <c r="B25" s="150" t="s">
        <v>46</v>
      </c>
      <c r="C25" s="134">
        <v>32300</v>
      </c>
      <c r="D25" s="135">
        <v>0</v>
      </c>
      <c r="E25" s="134">
        <v>0</v>
      </c>
      <c r="F25" s="135">
        <v>63500</v>
      </c>
      <c r="G25" s="124">
        <f>C25+F25</f>
        <v>95800</v>
      </c>
      <c r="H25" s="137" t="s">
        <v>244</v>
      </c>
      <c r="I25" s="121" t="s">
        <v>245</v>
      </c>
      <c r="J25" s="212"/>
      <c r="K25" s="213"/>
    </row>
    <row r="26" spans="1:11" s="18" customFormat="1" ht="60" x14ac:dyDescent="0.3">
      <c r="A26" s="87">
        <v>11</v>
      </c>
      <c r="B26" s="136" t="s">
        <v>89</v>
      </c>
      <c r="C26" s="232">
        <v>0</v>
      </c>
      <c r="D26" s="240">
        <v>0</v>
      </c>
      <c r="E26" s="131">
        <v>0</v>
      </c>
      <c r="F26" s="133">
        <v>30000</v>
      </c>
      <c r="G26" s="134">
        <f>C26+F26</f>
        <v>30000</v>
      </c>
      <c r="H26" s="241" t="s">
        <v>267</v>
      </c>
      <c r="I26" s="136" t="s">
        <v>104</v>
      </c>
      <c r="J26" s="243"/>
      <c r="K26" s="244"/>
    </row>
    <row r="27" spans="1:11" s="18" customFormat="1" ht="30" x14ac:dyDescent="0.3">
      <c r="A27" s="87">
        <v>12</v>
      </c>
      <c r="B27" s="168" t="s">
        <v>63</v>
      </c>
      <c r="C27" s="134">
        <v>12000</v>
      </c>
      <c r="D27" s="135">
        <v>0</v>
      </c>
      <c r="E27" s="134">
        <v>0</v>
      </c>
      <c r="F27" s="135">
        <v>0</v>
      </c>
      <c r="G27" s="124">
        <f t="shared" ref="G27:G28" si="1">C27+F27</f>
        <v>12000</v>
      </c>
      <c r="H27" s="149" t="s">
        <v>133</v>
      </c>
      <c r="I27" s="136" t="s">
        <v>64</v>
      </c>
      <c r="J27" s="176"/>
      <c r="K27" s="189"/>
    </row>
    <row r="28" spans="1:11" s="18" customFormat="1" ht="30" x14ac:dyDescent="0.3">
      <c r="A28" s="87">
        <v>13</v>
      </c>
      <c r="B28" s="168" t="s">
        <v>134</v>
      </c>
      <c r="C28" s="134">
        <v>10000</v>
      </c>
      <c r="D28" s="135">
        <v>0</v>
      </c>
      <c r="E28" s="134">
        <v>0</v>
      </c>
      <c r="F28" s="135">
        <v>0</v>
      </c>
      <c r="G28" s="124">
        <f t="shared" si="1"/>
        <v>10000</v>
      </c>
      <c r="H28" s="149" t="s">
        <v>135</v>
      </c>
      <c r="I28" s="136" t="s">
        <v>65</v>
      </c>
      <c r="J28" s="176"/>
      <c r="K28" s="102"/>
    </row>
    <row r="29" spans="1:11" s="18" customFormat="1" ht="15" x14ac:dyDescent="0.3">
      <c r="A29" s="416" t="s">
        <v>31</v>
      </c>
      <c r="B29" s="422"/>
      <c r="C29" s="22">
        <f>SUM(C22:C28)</f>
        <v>245060</v>
      </c>
      <c r="D29" s="63">
        <f>SUM(D22:D28)</f>
        <v>0</v>
      </c>
      <c r="E29" s="25">
        <f>SUM(E22:E28)</f>
        <v>0</v>
      </c>
      <c r="F29" s="63">
        <f>SUM(F22:F28)</f>
        <v>182500</v>
      </c>
      <c r="G29" s="22">
        <f>SUM(G22:G28)</f>
        <v>427560</v>
      </c>
      <c r="H29" s="99"/>
      <c r="I29" s="26"/>
      <c r="J29" s="174"/>
      <c r="K29" s="27"/>
    </row>
    <row r="30" spans="1:11" s="18" customFormat="1" x14ac:dyDescent="0.3">
      <c r="A30" s="423" t="s">
        <v>32</v>
      </c>
      <c r="B30" s="424"/>
      <c r="C30" s="45"/>
      <c r="D30" s="45"/>
      <c r="E30" s="45"/>
      <c r="F30" s="45"/>
      <c r="G30" s="45"/>
      <c r="H30" s="46"/>
      <c r="I30" s="46"/>
      <c r="J30" s="47"/>
      <c r="K30" s="47"/>
    </row>
    <row r="31" spans="1:11" s="4" customFormat="1" x14ac:dyDescent="0.3">
      <c r="A31" s="425" t="s">
        <v>33</v>
      </c>
      <c r="B31" s="426"/>
      <c r="C31" s="77"/>
      <c r="D31" s="77"/>
      <c r="E31" s="77"/>
      <c r="F31" s="77"/>
      <c r="G31" s="49"/>
      <c r="H31" s="50"/>
      <c r="I31" s="50"/>
      <c r="J31" s="51"/>
      <c r="K31" s="51"/>
    </row>
    <row r="32" spans="1:11" s="4" customFormat="1" x14ac:dyDescent="0.3">
      <c r="A32" s="407" t="s">
        <v>42</v>
      </c>
      <c r="B32" s="408"/>
      <c r="C32" s="52"/>
      <c r="D32" s="52"/>
      <c r="E32" s="52"/>
      <c r="F32" s="52"/>
      <c r="G32" s="52"/>
      <c r="H32" s="53"/>
      <c r="I32" s="53"/>
      <c r="J32" s="54"/>
      <c r="K32" s="54"/>
    </row>
    <row r="33" spans="1:11" s="4" customFormat="1" ht="32.4" x14ac:dyDescent="0.3">
      <c r="A33" s="85" t="s">
        <v>43</v>
      </c>
      <c r="B33" s="84" t="s">
        <v>24</v>
      </c>
      <c r="C33" s="33" t="s">
        <v>35</v>
      </c>
      <c r="D33" s="30" t="s">
        <v>36</v>
      </c>
      <c r="E33" s="31" t="s">
        <v>37</v>
      </c>
      <c r="F33" s="64" t="s">
        <v>38</v>
      </c>
      <c r="G33" s="33" t="s">
        <v>29</v>
      </c>
      <c r="H33" s="145" t="s">
        <v>30</v>
      </c>
      <c r="I33" s="93" t="s">
        <v>19</v>
      </c>
      <c r="J33" s="171" t="s">
        <v>20</v>
      </c>
      <c r="K33" s="32" t="s">
        <v>20</v>
      </c>
    </row>
    <row r="34" spans="1:11" s="4" customFormat="1" ht="240" x14ac:dyDescent="0.3">
      <c r="A34" s="108">
        <v>14</v>
      </c>
      <c r="B34" s="150" t="s">
        <v>80</v>
      </c>
      <c r="C34" s="134">
        <v>46900</v>
      </c>
      <c r="D34" s="135">
        <v>15200</v>
      </c>
      <c r="E34" s="124">
        <v>0</v>
      </c>
      <c r="F34" s="128">
        <v>54000</v>
      </c>
      <c r="G34" s="124">
        <f>C34+F34</f>
        <v>100900</v>
      </c>
      <c r="H34" s="137" t="s">
        <v>149</v>
      </c>
      <c r="I34" s="121" t="s">
        <v>247</v>
      </c>
      <c r="J34" s="101" t="s">
        <v>79</v>
      </c>
      <c r="K34" s="215"/>
    </row>
    <row r="35" spans="1:11" s="4" customFormat="1" ht="45" x14ac:dyDescent="0.3">
      <c r="A35" s="108">
        <v>15</v>
      </c>
      <c r="B35" s="150" t="s">
        <v>218</v>
      </c>
      <c r="C35" s="217">
        <v>5000</v>
      </c>
      <c r="D35" s="218">
        <v>0</v>
      </c>
      <c r="E35" s="122">
        <v>0</v>
      </c>
      <c r="F35" s="123">
        <v>5000</v>
      </c>
      <c r="G35" s="122">
        <f>C35+F35</f>
        <v>10000</v>
      </c>
      <c r="H35" s="146" t="s">
        <v>219</v>
      </c>
      <c r="I35" s="127" t="s">
        <v>220</v>
      </c>
      <c r="J35" s="216"/>
      <c r="K35" s="215"/>
    </row>
    <row r="36" spans="1:11" s="4" customFormat="1" ht="15" x14ac:dyDescent="0.3">
      <c r="A36" s="416" t="s">
        <v>31</v>
      </c>
      <c r="B36" s="431"/>
      <c r="C36" s="22">
        <f>SUM(C34:C35)</f>
        <v>51900</v>
      </c>
      <c r="D36" s="63">
        <f>SUM(D34:D35)</f>
        <v>15200</v>
      </c>
      <c r="E36" s="22">
        <f>SUM(E34:E35)</f>
        <v>0</v>
      </c>
      <c r="F36" s="24">
        <f>SUM(F34:F35)</f>
        <v>59000</v>
      </c>
      <c r="G36" s="22">
        <f>SUM(G34:G35)</f>
        <v>110900</v>
      </c>
      <c r="H36" s="211"/>
      <c r="I36" s="26"/>
      <c r="J36" s="115"/>
      <c r="K36" s="174"/>
    </row>
    <row r="37" spans="1:11" s="4" customFormat="1" x14ac:dyDescent="0.3">
      <c r="A37" s="423" t="s">
        <v>32</v>
      </c>
      <c r="B37" s="424"/>
      <c r="C37" s="45"/>
      <c r="D37" s="45"/>
      <c r="E37" s="45"/>
      <c r="F37" s="45"/>
      <c r="G37" s="45"/>
      <c r="H37" s="46"/>
      <c r="I37" s="46"/>
      <c r="J37" s="47"/>
      <c r="K37" s="47"/>
    </row>
    <row r="38" spans="1:11" s="4" customFormat="1" ht="22.5" customHeight="1" x14ac:dyDescent="0.3">
      <c r="A38" s="412" t="s">
        <v>39</v>
      </c>
      <c r="B38" s="432"/>
      <c r="C38" s="48">
        <f>C59+C45</f>
        <v>329000</v>
      </c>
      <c r="D38" s="48">
        <f>D59+D45</f>
        <v>0</v>
      </c>
      <c r="E38" s="48">
        <f>E59+E45</f>
        <v>0</v>
      </c>
      <c r="F38" s="48">
        <f>F59+F45</f>
        <v>458000</v>
      </c>
      <c r="G38" s="37"/>
      <c r="H38" s="203"/>
      <c r="I38" s="203"/>
      <c r="J38" s="204"/>
      <c r="K38" s="204"/>
    </row>
    <row r="39" spans="1:11" x14ac:dyDescent="0.3">
      <c r="A39" s="407" t="s">
        <v>41</v>
      </c>
      <c r="B39" s="408"/>
      <c r="C39" s="52"/>
      <c r="D39" s="52"/>
      <c r="E39" s="52"/>
      <c r="F39" s="52"/>
      <c r="G39" s="52"/>
      <c r="H39" s="53"/>
      <c r="I39" s="53"/>
      <c r="J39" s="54"/>
      <c r="K39" s="54"/>
    </row>
    <row r="40" spans="1:11" ht="32.4" x14ac:dyDescent="0.3">
      <c r="A40" s="85" t="s">
        <v>43</v>
      </c>
      <c r="B40" s="84" t="s">
        <v>24</v>
      </c>
      <c r="C40" s="33" t="s">
        <v>35</v>
      </c>
      <c r="D40" s="30" t="s">
        <v>36</v>
      </c>
      <c r="E40" s="31" t="s">
        <v>37</v>
      </c>
      <c r="F40" s="64" t="s">
        <v>38</v>
      </c>
      <c r="G40" s="33" t="s">
        <v>29</v>
      </c>
      <c r="H40" s="145" t="s">
        <v>30</v>
      </c>
      <c r="I40" s="93" t="s">
        <v>19</v>
      </c>
      <c r="J40" s="171" t="s">
        <v>20</v>
      </c>
      <c r="K40" s="32" t="s">
        <v>20</v>
      </c>
    </row>
    <row r="41" spans="1:11" ht="60" x14ac:dyDescent="0.3">
      <c r="A41" s="87">
        <v>16</v>
      </c>
      <c r="B41" s="137" t="s">
        <v>69</v>
      </c>
      <c r="C41" s="134">
        <v>20000</v>
      </c>
      <c r="D41" s="135">
        <v>0</v>
      </c>
      <c r="E41" s="134">
        <v>0</v>
      </c>
      <c r="F41" s="135">
        <v>40000</v>
      </c>
      <c r="G41" s="133">
        <f>C41+F41</f>
        <v>60000</v>
      </c>
      <c r="H41" s="237" t="s">
        <v>240</v>
      </c>
      <c r="I41" s="121" t="s">
        <v>241</v>
      </c>
      <c r="J41" s="243"/>
      <c r="K41" s="244"/>
    </row>
    <row r="42" spans="1:11" ht="150" x14ac:dyDescent="0.3">
      <c r="A42" s="87">
        <v>17</v>
      </c>
      <c r="B42" s="137" t="s">
        <v>70</v>
      </c>
      <c r="C42" s="134">
        <v>40000</v>
      </c>
      <c r="D42" s="135">
        <v>0</v>
      </c>
      <c r="E42" s="134">
        <v>0</v>
      </c>
      <c r="F42" s="135">
        <v>0</v>
      </c>
      <c r="G42" s="133">
        <f>C42+F42</f>
        <v>40000</v>
      </c>
      <c r="H42" s="237" t="s">
        <v>242</v>
      </c>
      <c r="I42" s="121" t="s">
        <v>113</v>
      </c>
      <c r="J42" s="245"/>
      <c r="K42" s="246"/>
    </row>
    <row r="43" spans="1:11" ht="75" x14ac:dyDescent="0.3">
      <c r="A43" s="104">
        <v>18</v>
      </c>
      <c r="B43" s="138" t="s">
        <v>52</v>
      </c>
      <c r="C43" s="247">
        <v>70000</v>
      </c>
      <c r="D43" s="248">
        <v>0</v>
      </c>
      <c r="E43" s="239">
        <v>0</v>
      </c>
      <c r="F43" s="249">
        <v>0</v>
      </c>
      <c r="G43" s="232">
        <f>C43+F43</f>
        <v>70000</v>
      </c>
      <c r="H43" s="241" t="s">
        <v>268</v>
      </c>
      <c r="I43" s="242" t="s">
        <v>269</v>
      </c>
      <c r="J43" s="250"/>
      <c r="K43" s="109"/>
    </row>
    <row r="44" spans="1:11" ht="45" x14ac:dyDescent="0.3">
      <c r="A44" s="100">
        <v>19</v>
      </c>
      <c r="B44" s="150" t="s">
        <v>57</v>
      </c>
      <c r="C44" s="217">
        <v>0</v>
      </c>
      <c r="D44" s="218">
        <v>0</v>
      </c>
      <c r="E44" s="122">
        <v>0</v>
      </c>
      <c r="F44" s="123">
        <v>18000</v>
      </c>
      <c r="G44" s="122">
        <v>18000</v>
      </c>
      <c r="H44" s="146" t="s">
        <v>221</v>
      </c>
      <c r="I44" s="127" t="s">
        <v>56</v>
      </c>
      <c r="J44" s="181"/>
      <c r="K44" s="379"/>
    </row>
    <row r="45" spans="1:11" ht="19.5" customHeight="1" x14ac:dyDescent="0.3">
      <c r="A45" s="416" t="s">
        <v>31</v>
      </c>
      <c r="B45" s="422"/>
      <c r="C45" s="22">
        <f>SUM(C41:C44)</f>
        <v>130000</v>
      </c>
      <c r="D45" s="25">
        <f>SUM(D41:D44)</f>
        <v>0</v>
      </c>
      <c r="E45" s="25">
        <f>SUM(E41:E44)</f>
        <v>0</v>
      </c>
      <c r="F45" s="63">
        <f>SUM(F41:F44)</f>
        <v>58000</v>
      </c>
      <c r="G45" s="22">
        <f>SUM(G41:G44)</f>
        <v>188000</v>
      </c>
      <c r="H45" s="99"/>
      <c r="I45" s="26"/>
      <c r="J45" s="174"/>
      <c r="K45" s="27"/>
    </row>
    <row r="46" spans="1:11" ht="19.5" customHeight="1" x14ac:dyDescent="0.3">
      <c r="A46" s="423" t="s">
        <v>32</v>
      </c>
      <c r="B46" s="424"/>
      <c r="C46" s="56"/>
      <c r="D46" s="56"/>
      <c r="E46" s="56"/>
      <c r="F46" s="56"/>
      <c r="G46" s="56"/>
      <c r="H46" s="57"/>
      <c r="I46" s="57"/>
      <c r="J46" s="58"/>
      <c r="K46" s="58"/>
    </row>
    <row r="47" spans="1:11" ht="19.5" customHeight="1" x14ac:dyDescent="0.3">
      <c r="A47" s="425" t="s">
        <v>39</v>
      </c>
      <c r="B47" s="426"/>
      <c r="C47" s="59"/>
      <c r="D47" s="59"/>
      <c r="E47" s="59"/>
      <c r="F47" s="59"/>
      <c r="G47" s="59"/>
      <c r="H47" s="60"/>
      <c r="I47" s="60"/>
      <c r="J47" s="61"/>
      <c r="K47" s="61"/>
    </row>
    <row r="48" spans="1:11" x14ac:dyDescent="0.3">
      <c r="A48" s="407" t="s">
        <v>40</v>
      </c>
      <c r="B48" s="408"/>
      <c r="C48" s="52"/>
      <c r="D48" s="52"/>
      <c r="E48" s="52"/>
      <c r="F48" s="52"/>
      <c r="G48" s="52"/>
      <c r="H48" s="53"/>
      <c r="I48" s="53"/>
      <c r="J48" s="54"/>
      <c r="K48" s="54"/>
    </row>
    <row r="49" spans="1:11" ht="32.4" x14ac:dyDescent="0.3">
      <c r="A49" s="85" t="s">
        <v>43</v>
      </c>
      <c r="B49" s="84" t="s">
        <v>24</v>
      </c>
      <c r="C49" s="33" t="s">
        <v>35</v>
      </c>
      <c r="D49" s="30" t="s">
        <v>36</v>
      </c>
      <c r="E49" s="31" t="s">
        <v>37</v>
      </c>
      <c r="F49" s="64" t="s">
        <v>38</v>
      </c>
      <c r="G49" s="33" t="s">
        <v>29</v>
      </c>
      <c r="H49" s="145" t="s">
        <v>30</v>
      </c>
      <c r="I49" s="93" t="s">
        <v>19</v>
      </c>
      <c r="J49" s="171" t="s">
        <v>20</v>
      </c>
      <c r="K49" s="32" t="s">
        <v>20</v>
      </c>
    </row>
    <row r="50" spans="1:11" s="18" customFormat="1" ht="90" x14ac:dyDescent="0.3">
      <c r="A50" s="87">
        <v>20</v>
      </c>
      <c r="B50" s="277" t="s">
        <v>168</v>
      </c>
      <c r="C50" s="259">
        <v>25000</v>
      </c>
      <c r="D50" s="317">
        <v>0</v>
      </c>
      <c r="E50" s="318">
        <v>0</v>
      </c>
      <c r="F50" s="259">
        <v>75000</v>
      </c>
      <c r="G50" s="266">
        <f t="shared" ref="G50:G51" si="2">SUM(C50:F50)</f>
        <v>100000</v>
      </c>
      <c r="H50" s="308" t="s">
        <v>339</v>
      </c>
      <c r="I50" s="278" t="s">
        <v>170</v>
      </c>
      <c r="J50" s="272"/>
      <c r="K50" s="102"/>
    </row>
    <row r="51" spans="1:11" s="18" customFormat="1" ht="105" x14ac:dyDescent="0.3">
      <c r="A51" s="87">
        <v>21</v>
      </c>
      <c r="B51" s="277" t="s">
        <v>171</v>
      </c>
      <c r="C51" s="259">
        <v>26000</v>
      </c>
      <c r="D51" s="317">
        <v>0</v>
      </c>
      <c r="E51" s="318">
        <v>0</v>
      </c>
      <c r="F51" s="259">
        <v>18000</v>
      </c>
      <c r="G51" s="266">
        <f t="shared" si="2"/>
        <v>44000</v>
      </c>
      <c r="H51" s="308" t="s">
        <v>340</v>
      </c>
      <c r="I51" s="278" t="s">
        <v>173</v>
      </c>
      <c r="J51" s="272"/>
      <c r="K51" s="102"/>
    </row>
    <row r="52" spans="1:11" s="18" customFormat="1" ht="165" x14ac:dyDescent="0.3">
      <c r="A52" s="87">
        <v>22</v>
      </c>
      <c r="B52" s="277" t="s">
        <v>174</v>
      </c>
      <c r="C52" s="259">
        <v>26000</v>
      </c>
      <c r="D52" s="317">
        <v>0</v>
      </c>
      <c r="E52" s="318">
        <v>0</v>
      </c>
      <c r="F52" s="259">
        <v>58000</v>
      </c>
      <c r="G52" s="266">
        <f>SUM(C52:F52)</f>
        <v>84000</v>
      </c>
      <c r="H52" s="308" t="s">
        <v>341</v>
      </c>
      <c r="I52" s="279" t="s">
        <v>176</v>
      </c>
      <c r="J52" s="271"/>
      <c r="K52" s="244"/>
    </row>
    <row r="53" spans="1:11" s="18" customFormat="1" ht="60" x14ac:dyDescent="0.3">
      <c r="A53" s="87">
        <v>23</v>
      </c>
      <c r="B53" s="277" t="s">
        <v>177</v>
      </c>
      <c r="C53" s="266">
        <v>0</v>
      </c>
      <c r="D53" s="317">
        <v>0</v>
      </c>
      <c r="E53" s="318">
        <v>0</v>
      </c>
      <c r="F53" s="259">
        <v>30000</v>
      </c>
      <c r="G53" s="266">
        <f t="shared" ref="G53" si="3">SUM(C53:F53)</f>
        <v>30000</v>
      </c>
      <c r="H53" s="308" t="s">
        <v>178</v>
      </c>
      <c r="I53" s="278" t="s">
        <v>179</v>
      </c>
      <c r="J53" s="243"/>
      <c r="K53" s="244"/>
    </row>
    <row r="54" spans="1:11" s="18" customFormat="1" ht="135" x14ac:dyDescent="0.3">
      <c r="A54" s="87">
        <v>24</v>
      </c>
      <c r="B54" s="277" t="s">
        <v>180</v>
      </c>
      <c r="C54" s="266">
        <v>47000</v>
      </c>
      <c r="D54" s="309">
        <v>0</v>
      </c>
      <c r="E54" s="310">
        <v>0</v>
      </c>
      <c r="F54" s="283">
        <v>43000</v>
      </c>
      <c r="G54" s="266">
        <v>90000</v>
      </c>
      <c r="H54" s="308" t="s">
        <v>342</v>
      </c>
      <c r="I54" s="278" t="s">
        <v>170</v>
      </c>
      <c r="J54" s="243"/>
      <c r="K54" s="244"/>
    </row>
    <row r="55" spans="1:11" s="18" customFormat="1" ht="150" x14ac:dyDescent="0.3">
      <c r="A55" s="87">
        <v>25</v>
      </c>
      <c r="B55" s="277" t="s">
        <v>182</v>
      </c>
      <c r="C55" s="259">
        <v>30000</v>
      </c>
      <c r="D55" s="317">
        <v>0</v>
      </c>
      <c r="E55" s="318">
        <v>0</v>
      </c>
      <c r="F55" s="259">
        <v>70000</v>
      </c>
      <c r="G55" s="266">
        <f>SUM(C55:F55)</f>
        <v>100000</v>
      </c>
      <c r="H55" s="284" t="s">
        <v>343</v>
      </c>
      <c r="I55" s="278" t="s">
        <v>184</v>
      </c>
      <c r="J55" s="271"/>
      <c r="K55" s="244"/>
    </row>
    <row r="56" spans="1:11" s="18" customFormat="1" ht="135" x14ac:dyDescent="0.3">
      <c r="A56" s="87">
        <v>26</v>
      </c>
      <c r="B56" s="277" t="s">
        <v>185</v>
      </c>
      <c r="C56" s="259">
        <v>30000</v>
      </c>
      <c r="D56" s="317">
        <v>0</v>
      </c>
      <c r="E56" s="318">
        <v>0</v>
      </c>
      <c r="F56" s="259">
        <v>74000</v>
      </c>
      <c r="G56" s="266">
        <f t="shared" ref="G56:G58" si="4">SUM(C56:F56)</f>
        <v>104000</v>
      </c>
      <c r="H56" s="284" t="s">
        <v>344</v>
      </c>
      <c r="I56" s="278" t="s">
        <v>186</v>
      </c>
      <c r="J56" s="272"/>
      <c r="K56" s="102"/>
    </row>
    <row r="57" spans="1:11" s="18" customFormat="1" ht="120" x14ac:dyDescent="0.3">
      <c r="A57" s="87">
        <v>27</v>
      </c>
      <c r="B57" s="277" t="s">
        <v>187</v>
      </c>
      <c r="C57" s="259">
        <v>15000</v>
      </c>
      <c r="D57" s="317">
        <v>0</v>
      </c>
      <c r="E57" s="318">
        <v>0</v>
      </c>
      <c r="F57" s="259">
        <v>15000</v>
      </c>
      <c r="G57" s="266">
        <f t="shared" si="4"/>
        <v>30000</v>
      </c>
      <c r="H57" s="284" t="s">
        <v>345</v>
      </c>
      <c r="I57" s="280" t="s">
        <v>189</v>
      </c>
      <c r="J57" s="272"/>
      <c r="K57" s="102"/>
    </row>
    <row r="58" spans="1:11" s="18" customFormat="1" ht="42.6" customHeight="1" x14ac:dyDescent="0.3">
      <c r="A58" s="87">
        <v>28</v>
      </c>
      <c r="B58" s="136" t="s">
        <v>270</v>
      </c>
      <c r="C58" s="232">
        <v>0</v>
      </c>
      <c r="D58" s="240">
        <v>0</v>
      </c>
      <c r="E58" s="131">
        <v>0</v>
      </c>
      <c r="F58" s="132">
        <v>17000</v>
      </c>
      <c r="G58" s="232">
        <f t="shared" si="4"/>
        <v>17000</v>
      </c>
      <c r="H58" s="238" t="s">
        <v>222</v>
      </c>
      <c r="I58" s="130" t="s">
        <v>144</v>
      </c>
      <c r="J58" s="176"/>
      <c r="K58" s="102"/>
    </row>
    <row r="59" spans="1:11" s="4" customFormat="1" ht="18.75" customHeight="1" x14ac:dyDescent="0.3">
      <c r="A59" s="416" t="s">
        <v>31</v>
      </c>
      <c r="B59" s="422"/>
      <c r="C59" s="22">
        <f>SUM(C50:C58)</f>
        <v>199000</v>
      </c>
      <c r="D59" s="23">
        <f>SUM(D50:D58)</f>
        <v>0</v>
      </c>
      <c r="E59" s="25">
        <f>SUM(E50:E58)</f>
        <v>0</v>
      </c>
      <c r="F59" s="63">
        <f>SUM(F50:F58)</f>
        <v>400000</v>
      </c>
      <c r="G59" s="22">
        <f>SUM(G50:G58)</f>
        <v>599000</v>
      </c>
      <c r="H59" s="99"/>
      <c r="I59" s="26"/>
      <c r="J59" s="174"/>
      <c r="K59" s="27"/>
    </row>
    <row r="60" spans="1:11" x14ac:dyDescent="0.3">
      <c r="A60" s="423" t="s">
        <v>32</v>
      </c>
      <c r="B60" s="424"/>
      <c r="C60" s="45"/>
      <c r="D60" s="45"/>
      <c r="E60" s="45"/>
      <c r="F60" s="45"/>
      <c r="G60" s="45"/>
      <c r="H60" s="46"/>
      <c r="I60" s="46"/>
      <c r="J60" s="47"/>
      <c r="K60" s="47"/>
    </row>
    <row r="61" spans="1:11" x14ac:dyDescent="0.3">
      <c r="A61" s="412" t="s">
        <v>0</v>
      </c>
      <c r="B61" s="432"/>
      <c r="C61" s="79">
        <f>C66+C77+C90</f>
        <v>807500</v>
      </c>
      <c r="D61" s="48">
        <f>D66+D77+D90</f>
        <v>53000</v>
      </c>
      <c r="E61" s="48">
        <f>E66+E77+E90</f>
        <v>3500</v>
      </c>
      <c r="F61" s="79">
        <f>F66+F77+F90</f>
        <v>857400</v>
      </c>
      <c r="G61" s="37"/>
      <c r="H61" s="205"/>
      <c r="I61" s="203"/>
      <c r="J61" s="204"/>
      <c r="K61" s="204"/>
    </row>
    <row r="62" spans="1:11" x14ac:dyDescent="0.3">
      <c r="A62" s="407" t="s">
        <v>1</v>
      </c>
      <c r="B62" s="408"/>
      <c r="C62" s="52"/>
      <c r="D62" s="52"/>
      <c r="E62" s="52"/>
      <c r="F62" s="52"/>
      <c r="G62" s="52"/>
      <c r="H62" s="53"/>
      <c r="I62" s="53"/>
      <c r="J62" s="54"/>
      <c r="K62" s="54"/>
    </row>
    <row r="63" spans="1:11" ht="32.4" x14ac:dyDescent="0.3">
      <c r="A63" s="85" t="s">
        <v>43</v>
      </c>
      <c r="B63" s="84" t="s">
        <v>24</v>
      </c>
      <c r="C63" s="33" t="s">
        <v>35</v>
      </c>
      <c r="D63" s="30" t="s">
        <v>36</v>
      </c>
      <c r="E63" s="29" t="s">
        <v>37</v>
      </c>
      <c r="F63" s="72" t="s">
        <v>38</v>
      </c>
      <c r="G63" s="33" t="s">
        <v>29</v>
      </c>
      <c r="H63" s="145" t="s">
        <v>30</v>
      </c>
      <c r="I63" s="93" t="s">
        <v>19</v>
      </c>
      <c r="J63" s="171" t="s">
        <v>20</v>
      </c>
      <c r="K63" s="32" t="s">
        <v>20</v>
      </c>
    </row>
    <row r="64" spans="1:11" s="18" customFormat="1" ht="105" x14ac:dyDescent="0.3">
      <c r="A64" s="87">
        <v>29</v>
      </c>
      <c r="B64" s="277" t="s">
        <v>190</v>
      </c>
      <c r="C64" s="259">
        <v>46000</v>
      </c>
      <c r="D64" s="317">
        <v>0</v>
      </c>
      <c r="E64" s="318">
        <v>0</v>
      </c>
      <c r="F64" s="259">
        <v>68000</v>
      </c>
      <c r="G64" s="266">
        <f>SUM(C64:F64)</f>
        <v>114000</v>
      </c>
      <c r="H64" s="284" t="s">
        <v>346</v>
      </c>
      <c r="I64" s="278" t="s">
        <v>192</v>
      </c>
      <c r="J64" s="272"/>
      <c r="K64" s="102"/>
    </row>
    <row r="65" spans="1:11" s="18" customFormat="1" ht="45" x14ac:dyDescent="0.3">
      <c r="A65" s="108">
        <v>30</v>
      </c>
      <c r="B65" s="150" t="s">
        <v>136</v>
      </c>
      <c r="C65" s="124">
        <v>0</v>
      </c>
      <c r="D65" s="134">
        <v>0</v>
      </c>
      <c r="E65" s="124">
        <v>0</v>
      </c>
      <c r="F65" s="134">
        <v>7000</v>
      </c>
      <c r="G65" s="124">
        <f>C65+F65</f>
        <v>7000</v>
      </c>
      <c r="H65" s="137" t="s">
        <v>137</v>
      </c>
      <c r="I65" s="121" t="s">
        <v>66</v>
      </c>
      <c r="J65" s="177"/>
      <c r="K65" s="103"/>
    </row>
    <row r="66" spans="1:11" s="4" customFormat="1" ht="15" x14ac:dyDescent="0.3">
      <c r="A66" s="416" t="s">
        <v>31</v>
      </c>
      <c r="B66" s="422"/>
      <c r="C66" s="112">
        <f>SUM(C64:C65)</f>
        <v>46000</v>
      </c>
      <c r="D66" s="116">
        <f>SUM(D64:D65)</f>
        <v>0</v>
      </c>
      <c r="E66" s="117">
        <f>SUM(E64:E65)</f>
        <v>0</v>
      </c>
      <c r="F66" s="113">
        <f>SUM(F64:F65)</f>
        <v>75000</v>
      </c>
      <c r="G66" s="112">
        <f>SUM(G64:G65)</f>
        <v>121000</v>
      </c>
      <c r="H66" s="119"/>
      <c r="I66" s="118"/>
      <c r="J66" s="174"/>
      <c r="K66" s="27"/>
    </row>
    <row r="67" spans="1:11" x14ac:dyDescent="0.3">
      <c r="A67" s="423" t="s">
        <v>32</v>
      </c>
      <c r="B67" s="424"/>
      <c r="C67" s="65"/>
      <c r="D67" s="65"/>
      <c r="E67" s="65"/>
      <c r="F67" s="65"/>
      <c r="G67" s="65"/>
      <c r="H67" s="66"/>
      <c r="I67" s="66"/>
      <c r="J67" s="67"/>
      <c r="K67" s="67"/>
    </row>
    <row r="68" spans="1:11" ht="18.75" customHeight="1" x14ac:dyDescent="0.3">
      <c r="A68" s="425" t="s">
        <v>0</v>
      </c>
      <c r="B68" s="426"/>
      <c r="C68" s="71"/>
      <c r="D68" s="71"/>
      <c r="E68" s="71"/>
      <c r="F68" s="71"/>
      <c r="G68" s="49"/>
      <c r="H68" s="50"/>
      <c r="I68" s="50"/>
      <c r="J68" s="51"/>
      <c r="K68" s="51"/>
    </row>
    <row r="69" spans="1:11" x14ac:dyDescent="0.3">
      <c r="A69" s="407" t="s">
        <v>2</v>
      </c>
      <c r="B69" s="408"/>
      <c r="C69" s="68"/>
      <c r="D69" s="68"/>
      <c r="E69" s="68"/>
      <c r="F69" s="68"/>
      <c r="G69" s="68"/>
      <c r="H69" s="69"/>
      <c r="I69" s="69"/>
      <c r="J69" s="70"/>
      <c r="K69" s="70"/>
    </row>
    <row r="70" spans="1:11" ht="32.4" x14ac:dyDescent="0.3">
      <c r="A70" s="85" t="s">
        <v>43</v>
      </c>
      <c r="B70" s="84" t="s">
        <v>24</v>
      </c>
      <c r="C70" s="33" t="s">
        <v>35</v>
      </c>
      <c r="D70" s="30" t="s">
        <v>36</v>
      </c>
      <c r="E70" s="31" t="s">
        <v>37</v>
      </c>
      <c r="F70" s="64" t="s">
        <v>38</v>
      </c>
      <c r="G70" s="33" t="s">
        <v>29</v>
      </c>
      <c r="H70" s="145" t="s">
        <v>30</v>
      </c>
      <c r="I70" s="93" t="s">
        <v>19</v>
      </c>
      <c r="J70" s="171" t="s">
        <v>20</v>
      </c>
      <c r="K70" s="32" t="s">
        <v>20</v>
      </c>
    </row>
    <row r="71" spans="1:11" s="18" customFormat="1" ht="90" x14ac:dyDescent="0.3">
      <c r="A71" s="108">
        <v>31</v>
      </c>
      <c r="B71" s="169" t="s">
        <v>47</v>
      </c>
      <c r="C71" s="134">
        <v>110000</v>
      </c>
      <c r="D71" s="135">
        <v>0</v>
      </c>
      <c r="E71" s="124">
        <v>0</v>
      </c>
      <c r="F71" s="128">
        <v>0</v>
      </c>
      <c r="G71" s="124">
        <f t="shared" ref="G71:G76" si="5">C71+F71</f>
        <v>110000</v>
      </c>
      <c r="H71" s="137" t="s">
        <v>150</v>
      </c>
      <c r="I71" s="121" t="s">
        <v>151</v>
      </c>
      <c r="J71" s="176"/>
      <c r="K71" s="102"/>
    </row>
    <row r="72" spans="1:11" s="18" customFormat="1" ht="60" x14ac:dyDescent="0.3">
      <c r="A72" s="108">
        <v>32</v>
      </c>
      <c r="B72" s="169" t="s">
        <v>48</v>
      </c>
      <c r="C72" s="217">
        <v>3500</v>
      </c>
      <c r="D72" s="218">
        <v>0</v>
      </c>
      <c r="E72" s="122">
        <v>3500</v>
      </c>
      <c r="F72" s="123">
        <v>0</v>
      </c>
      <c r="G72" s="122">
        <f t="shared" si="5"/>
        <v>3500</v>
      </c>
      <c r="H72" s="146" t="s">
        <v>152</v>
      </c>
      <c r="I72" s="127" t="s">
        <v>153</v>
      </c>
      <c r="J72" s="176"/>
      <c r="K72" s="102"/>
    </row>
    <row r="73" spans="1:11" s="18" customFormat="1" ht="75" x14ac:dyDescent="0.3">
      <c r="A73" s="108">
        <v>33</v>
      </c>
      <c r="B73" s="169" t="s">
        <v>49</v>
      </c>
      <c r="C73" s="134">
        <v>0</v>
      </c>
      <c r="D73" s="135">
        <v>0</v>
      </c>
      <c r="E73" s="124">
        <v>0</v>
      </c>
      <c r="F73" s="259">
        <v>8000</v>
      </c>
      <c r="G73" s="156">
        <v>8000</v>
      </c>
      <c r="H73" s="265" t="s">
        <v>248</v>
      </c>
      <c r="I73" s="157" t="s">
        <v>292</v>
      </c>
      <c r="J73" s="176"/>
      <c r="K73" s="102"/>
    </row>
    <row r="74" spans="1:11" s="18" customFormat="1" ht="255" x14ac:dyDescent="0.3">
      <c r="A74" s="108">
        <v>34</v>
      </c>
      <c r="B74" s="157" t="s">
        <v>81</v>
      </c>
      <c r="C74" s="134">
        <v>0</v>
      </c>
      <c r="D74" s="135">
        <v>0</v>
      </c>
      <c r="E74" s="124">
        <v>0</v>
      </c>
      <c r="F74" s="259">
        <v>125400</v>
      </c>
      <c r="G74" s="156">
        <f>C74+F74</f>
        <v>125400</v>
      </c>
      <c r="H74" s="265" t="s">
        <v>282</v>
      </c>
      <c r="I74" s="157" t="s">
        <v>250</v>
      </c>
      <c r="J74" s="304"/>
      <c r="K74" s="189"/>
    </row>
    <row r="75" spans="1:11" s="18" customFormat="1" ht="60" x14ac:dyDescent="0.3">
      <c r="A75" s="108">
        <v>35</v>
      </c>
      <c r="B75" s="277" t="s">
        <v>256</v>
      </c>
      <c r="C75" s="259">
        <v>10000</v>
      </c>
      <c r="D75" s="319">
        <v>0</v>
      </c>
      <c r="E75" s="320">
        <v>0</v>
      </c>
      <c r="F75" s="259">
        <v>30000</v>
      </c>
      <c r="G75" s="266">
        <f t="shared" si="5"/>
        <v>40000</v>
      </c>
      <c r="H75" s="307" t="s">
        <v>195</v>
      </c>
      <c r="I75" s="278" t="s">
        <v>196</v>
      </c>
      <c r="J75" s="272"/>
      <c r="K75" s="189"/>
    </row>
    <row r="76" spans="1:11" s="18" customFormat="1" ht="75" x14ac:dyDescent="0.3">
      <c r="A76" s="87">
        <v>36</v>
      </c>
      <c r="B76" s="282" t="s">
        <v>193</v>
      </c>
      <c r="C76" s="266">
        <v>20000</v>
      </c>
      <c r="D76" s="309">
        <v>0</v>
      </c>
      <c r="E76" s="310">
        <v>0</v>
      </c>
      <c r="F76" s="259">
        <v>41000</v>
      </c>
      <c r="G76" s="266">
        <f t="shared" si="5"/>
        <v>61000</v>
      </c>
      <c r="H76" s="307" t="s">
        <v>347</v>
      </c>
      <c r="I76" s="281" t="s">
        <v>194</v>
      </c>
      <c r="J76" s="273"/>
      <c r="K76" s="190"/>
    </row>
    <row r="77" spans="1:11" s="4" customFormat="1" ht="15" x14ac:dyDescent="0.3">
      <c r="A77" s="416" t="s">
        <v>31</v>
      </c>
      <c r="B77" s="431"/>
      <c r="C77" s="112">
        <f>SUM(C71:C76)</f>
        <v>143500</v>
      </c>
      <c r="D77" s="116">
        <f>SUM(D71:D76)</f>
        <v>0</v>
      </c>
      <c r="E77" s="117">
        <f>SUM(E71:E76)</f>
        <v>3500</v>
      </c>
      <c r="F77" s="63">
        <f>SUM(F71:F76)</f>
        <v>204400</v>
      </c>
      <c r="G77" s="112">
        <f>SUM(G71:G76)</f>
        <v>347900</v>
      </c>
      <c r="H77" s="119"/>
      <c r="I77" s="118"/>
      <c r="J77" s="174"/>
      <c r="K77" s="27"/>
    </row>
    <row r="78" spans="1:11" x14ac:dyDescent="0.3">
      <c r="A78" s="423" t="s">
        <v>32</v>
      </c>
      <c r="B78" s="424"/>
      <c r="C78" s="45"/>
      <c r="D78" s="45"/>
      <c r="E78" s="45"/>
      <c r="F78" s="45"/>
      <c r="G78" s="45"/>
      <c r="H78" s="46"/>
      <c r="I78" s="46"/>
      <c r="J78" s="47"/>
      <c r="K78" s="47"/>
    </row>
    <row r="79" spans="1:11" x14ac:dyDescent="0.3">
      <c r="A79" s="433" t="s">
        <v>0</v>
      </c>
      <c r="B79" s="434"/>
      <c r="C79" s="49"/>
      <c r="D79" s="49"/>
      <c r="E79" s="49"/>
      <c r="F79" s="49"/>
      <c r="G79" s="49"/>
      <c r="H79" s="50"/>
      <c r="I79" s="50"/>
      <c r="J79" s="51"/>
      <c r="K79" s="51"/>
    </row>
    <row r="80" spans="1:11" x14ac:dyDescent="0.3">
      <c r="A80" s="407" t="s">
        <v>3</v>
      </c>
      <c r="B80" s="408"/>
      <c r="C80" s="52"/>
      <c r="D80" s="52"/>
      <c r="E80" s="52"/>
      <c r="F80" s="52"/>
      <c r="G80" s="52"/>
      <c r="H80" s="53"/>
      <c r="I80" s="53"/>
      <c r="J80" s="54"/>
      <c r="K80" s="54"/>
    </row>
    <row r="81" spans="1:11" ht="32.4" x14ac:dyDescent="0.3">
      <c r="A81" s="85" t="s">
        <v>43</v>
      </c>
      <c r="B81" s="84" t="s">
        <v>24</v>
      </c>
      <c r="C81" s="33" t="s">
        <v>35</v>
      </c>
      <c r="D81" s="62" t="s">
        <v>36</v>
      </c>
      <c r="E81" s="29" t="s">
        <v>37</v>
      </c>
      <c r="F81" s="72" t="s">
        <v>38</v>
      </c>
      <c r="G81" s="33" t="s">
        <v>29</v>
      </c>
      <c r="H81" s="145" t="s">
        <v>30</v>
      </c>
      <c r="I81" s="93" t="s">
        <v>19</v>
      </c>
      <c r="J81" s="171" t="s">
        <v>20</v>
      </c>
      <c r="K81" s="32" t="s">
        <v>20</v>
      </c>
    </row>
    <row r="82" spans="1:11" s="17" customFormat="1" ht="105" x14ac:dyDescent="0.3">
      <c r="A82" s="104">
        <v>37</v>
      </c>
      <c r="B82" s="251" t="s">
        <v>90</v>
      </c>
      <c r="C82" s="124">
        <v>130000</v>
      </c>
      <c r="D82" s="128">
        <v>0</v>
      </c>
      <c r="E82" s="124">
        <v>0</v>
      </c>
      <c r="F82" s="394">
        <v>220000</v>
      </c>
      <c r="G82" s="134">
        <f t="shared" ref="G82:G89" si="6">C82+F82</f>
        <v>350000</v>
      </c>
      <c r="H82" s="237" t="s">
        <v>322</v>
      </c>
      <c r="I82" s="136" t="s">
        <v>105</v>
      </c>
      <c r="J82" s="172"/>
      <c r="K82" s="101"/>
    </row>
    <row r="83" spans="1:11" s="17" customFormat="1" ht="180" x14ac:dyDescent="0.3">
      <c r="A83" s="104">
        <v>38</v>
      </c>
      <c r="B83" s="251" t="s">
        <v>91</v>
      </c>
      <c r="C83" s="124">
        <v>210000</v>
      </c>
      <c r="D83" s="128">
        <v>0</v>
      </c>
      <c r="E83" s="124">
        <v>0</v>
      </c>
      <c r="F83" s="129">
        <v>220000</v>
      </c>
      <c r="G83" s="134">
        <f t="shared" si="6"/>
        <v>430000</v>
      </c>
      <c r="H83" s="237" t="s">
        <v>323</v>
      </c>
      <c r="I83" s="121" t="s">
        <v>106</v>
      </c>
      <c r="J83" s="172"/>
      <c r="K83" s="101"/>
    </row>
    <row r="84" spans="1:11" s="17" customFormat="1" ht="75" x14ac:dyDescent="0.3">
      <c r="A84" s="104">
        <v>39</v>
      </c>
      <c r="B84" s="251" t="s">
        <v>92</v>
      </c>
      <c r="C84" s="124">
        <v>50000</v>
      </c>
      <c r="D84" s="128">
        <v>0</v>
      </c>
      <c r="E84" s="124">
        <v>0</v>
      </c>
      <c r="F84" s="129">
        <v>30000</v>
      </c>
      <c r="G84" s="134">
        <f t="shared" si="6"/>
        <v>80000</v>
      </c>
      <c r="H84" s="237" t="s">
        <v>296</v>
      </c>
      <c r="I84" s="121" t="s">
        <v>297</v>
      </c>
      <c r="J84" s="172"/>
      <c r="K84" s="187"/>
    </row>
    <row r="85" spans="1:11" s="17" customFormat="1" ht="90" x14ac:dyDescent="0.3">
      <c r="A85" s="104">
        <v>40</v>
      </c>
      <c r="B85" s="150" t="s">
        <v>286</v>
      </c>
      <c r="C85" s="124">
        <v>0</v>
      </c>
      <c r="D85" s="134">
        <v>0</v>
      </c>
      <c r="E85" s="124">
        <v>0</v>
      </c>
      <c r="F85" s="134">
        <v>28000</v>
      </c>
      <c r="G85" s="124">
        <f t="shared" si="6"/>
        <v>28000</v>
      </c>
      <c r="H85" s="137" t="s">
        <v>138</v>
      </c>
      <c r="I85" s="121" t="s">
        <v>67</v>
      </c>
      <c r="J85" s="172"/>
      <c r="K85" s="101"/>
    </row>
    <row r="86" spans="1:11" s="17" customFormat="1" ht="75" x14ac:dyDescent="0.3">
      <c r="A86" s="104">
        <v>41</v>
      </c>
      <c r="B86" s="150" t="s">
        <v>325</v>
      </c>
      <c r="C86" s="124">
        <v>13000</v>
      </c>
      <c r="D86" s="134">
        <v>0</v>
      </c>
      <c r="E86" s="124">
        <v>0</v>
      </c>
      <c r="F86" s="134">
        <v>65000</v>
      </c>
      <c r="G86" s="124">
        <f t="shared" si="6"/>
        <v>78000</v>
      </c>
      <c r="H86" s="137" t="s">
        <v>139</v>
      </c>
      <c r="I86" s="121" t="s">
        <v>229</v>
      </c>
      <c r="J86" s="172"/>
      <c r="K86" s="101"/>
    </row>
    <row r="87" spans="1:11" s="17" customFormat="1" ht="60" x14ac:dyDescent="0.3">
      <c r="A87" s="104">
        <v>42</v>
      </c>
      <c r="B87" s="144" t="s">
        <v>159</v>
      </c>
      <c r="C87" s="124">
        <v>60000</v>
      </c>
      <c r="D87" s="133">
        <v>0</v>
      </c>
      <c r="E87" s="131">
        <v>0</v>
      </c>
      <c r="F87" s="129">
        <v>0</v>
      </c>
      <c r="G87" s="134">
        <f>C87+F87</f>
        <v>60000</v>
      </c>
      <c r="H87" s="238" t="s">
        <v>326</v>
      </c>
      <c r="I87" s="130" t="s">
        <v>214</v>
      </c>
      <c r="J87" s="270"/>
      <c r="K87" s="101"/>
    </row>
    <row r="88" spans="1:11" s="17" customFormat="1" ht="75" x14ac:dyDescent="0.3">
      <c r="A88" s="100">
        <v>43</v>
      </c>
      <c r="B88" s="141" t="s">
        <v>85</v>
      </c>
      <c r="C88" s="134">
        <v>20000</v>
      </c>
      <c r="D88" s="135">
        <v>20000</v>
      </c>
      <c r="E88" s="124">
        <v>0</v>
      </c>
      <c r="F88" s="128">
        <v>0</v>
      </c>
      <c r="G88" s="124">
        <f t="shared" si="6"/>
        <v>20000</v>
      </c>
      <c r="H88" s="137" t="s">
        <v>223</v>
      </c>
      <c r="I88" s="121" t="s">
        <v>145</v>
      </c>
      <c r="J88" s="172"/>
      <c r="K88" s="101"/>
    </row>
    <row r="89" spans="1:11" s="17" customFormat="1" ht="60" x14ac:dyDescent="0.3">
      <c r="A89" s="100">
        <v>44</v>
      </c>
      <c r="B89" s="150" t="s">
        <v>72</v>
      </c>
      <c r="C89" s="134">
        <v>135000</v>
      </c>
      <c r="D89" s="135">
        <v>33000</v>
      </c>
      <c r="E89" s="124">
        <v>0</v>
      </c>
      <c r="F89" s="128">
        <v>15000</v>
      </c>
      <c r="G89" s="124">
        <f t="shared" si="6"/>
        <v>150000</v>
      </c>
      <c r="H89" s="137" t="s">
        <v>284</v>
      </c>
      <c r="I89" s="121" t="s">
        <v>58</v>
      </c>
      <c r="J89" s="172"/>
      <c r="K89" s="187"/>
    </row>
    <row r="90" spans="1:11" s="3" customFormat="1" ht="15" x14ac:dyDescent="0.3">
      <c r="A90" s="416" t="s">
        <v>31</v>
      </c>
      <c r="B90" s="431"/>
      <c r="C90" s="22">
        <f>SUM(C82:C89)</f>
        <v>618000</v>
      </c>
      <c r="D90" s="63">
        <f>SUM(D82:D89)</f>
        <v>53000</v>
      </c>
      <c r="E90" s="22">
        <f>SUM(E82:E89)</f>
        <v>0</v>
      </c>
      <c r="F90" s="75">
        <f>SUM(F82:F89)</f>
        <v>578000</v>
      </c>
      <c r="G90" s="22">
        <f>SUM(G82:G89)</f>
        <v>1196000</v>
      </c>
      <c r="H90" s="99"/>
      <c r="I90" s="26"/>
      <c r="J90" s="174"/>
      <c r="K90" s="27"/>
    </row>
    <row r="91" spans="1:11" x14ac:dyDescent="0.3">
      <c r="A91" s="423" t="s">
        <v>32</v>
      </c>
      <c r="B91" s="424"/>
      <c r="C91" s="45"/>
      <c r="D91" s="45"/>
      <c r="E91" s="45"/>
      <c r="F91" s="45"/>
      <c r="G91" s="45"/>
      <c r="H91" s="46"/>
      <c r="I91" s="46"/>
      <c r="J91" s="47"/>
      <c r="K91" s="47"/>
    </row>
    <row r="92" spans="1:11" s="9" customFormat="1" x14ac:dyDescent="0.3">
      <c r="A92" s="412" t="s">
        <v>4</v>
      </c>
      <c r="B92" s="432"/>
      <c r="C92" s="262">
        <f>C99+C106+C113+C125</f>
        <v>780000</v>
      </c>
      <c r="D92" s="263">
        <f>D99+D106+D113+D125</f>
        <v>15000</v>
      </c>
      <c r="E92" s="263">
        <f>E99+E106+E113+E125</f>
        <v>0</v>
      </c>
      <c r="F92" s="262">
        <f>F99+F106+F113+F125</f>
        <v>834200</v>
      </c>
      <c r="G92" s="199"/>
      <c r="H92" s="206"/>
      <c r="I92" s="206"/>
      <c r="J92" s="207"/>
      <c r="K92" s="207"/>
    </row>
    <row r="93" spans="1:11" x14ac:dyDescent="0.3">
      <c r="A93" s="414" t="s">
        <v>5</v>
      </c>
      <c r="B93" s="415"/>
      <c r="C93" s="73"/>
      <c r="D93" s="73"/>
      <c r="E93" s="73"/>
      <c r="F93" s="73"/>
      <c r="G93" s="73"/>
      <c r="H93" s="405"/>
      <c r="I93" s="95"/>
      <c r="J93" s="74"/>
      <c r="K93" s="74"/>
    </row>
    <row r="94" spans="1:11" ht="32.4" x14ac:dyDescent="0.3">
      <c r="A94" s="85" t="s">
        <v>43</v>
      </c>
      <c r="B94" s="84" t="s">
        <v>24</v>
      </c>
      <c r="C94" s="33" t="s">
        <v>35</v>
      </c>
      <c r="D94" s="62" t="s">
        <v>36</v>
      </c>
      <c r="E94" s="29" t="s">
        <v>37</v>
      </c>
      <c r="F94" s="72" t="s">
        <v>38</v>
      </c>
      <c r="G94" s="33" t="s">
        <v>29</v>
      </c>
      <c r="H94" s="145" t="s">
        <v>30</v>
      </c>
      <c r="I94" s="93" t="s">
        <v>19</v>
      </c>
      <c r="J94" s="171" t="s">
        <v>20</v>
      </c>
      <c r="K94" s="32" t="s">
        <v>20</v>
      </c>
    </row>
    <row r="95" spans="1:11" s="19" customFormat="1" ht="120" x14ac:dyDescent="0.3">
      <c r="A95" s="104">
        <v>45</v>
      </c>
      <c r="B95" s="252" t="s">
        <v>100</v>
      </c>
      <c r="C95" s="124">
        <v>128000</v>
      </c>
      <c r="D95" s="139">
        <v>0</v>
      </c>
      <c r="E95" s="131">
        <v>0</v>
      </c>
      <c r="F95" s="129">
        <v>215200</v>
      </c>
      <c r="G95" s="134">
        <f>C95+F95</f>
        <v>343200</v>
      </c>
      <c r="H95" s="253" t="s">
        <v>327</v>
      </c>
      <c r="I95" s="140" t="s">
        <v>299</v>
      </c>
      <c r="J95" s="178"/>
      <c r="K95" s="105"/>
    </row>
    <row r="96" spans="1:11" s="19" customFormat="1" ht="75" x14ac:dyDescent="0.3">
      <c r="A96" s="104">
        <v>46</v>
      </c>
      <c r="B96" s="254" t="s">
        <v>101</v>
      </c>
      <c r="C96" s="124">
        <v>110000</v>
      </c>
      <c r="D96" s="132">
        <v>0</v>
      </c>
      <c r="E96" s="131">
        <v>0</v>
      </c>
      <c r="F96" s="129">
        <v>120000</v>
      </c>
      <c r="G96" s="134">
        <f>C96+F96</f>
        <v>230000</v>
      </c>
      <c r="H96" s="238" t="s">
        <v>271</v>
      </c>
      <c r="I96" s="130" t="s">
        <v>109</v>
      </c>
      <c r="J96" s="178"/>
      <c r="K96" s="105"/>
    </row>
    <row r="97" spans="1:11" s="19" customFormat="1" ht="105" x14ac:dyDescent="0.3">
      <c r="A97" s="104">
        <v>47</v>
      </c>
      <c r="B97" s="144" t="s">
        <v>160</v>
      </c>
      <c r="C97" s="124">
        <v>40000</v>
      </c>
      <c r="D97" s="134">
        <v>0</v>
      </c>
      <c r="E97" s="124">
        <v>0</v>
      </c>
      <c r="F97" s="126">
        <v>40000</v>
      </c>
      <c r="G97" s="219">
        <f>C97+F97</f>
        <v>80000</v>
      </c>
      <c r="H97" s="290" t="s">
        <v>161</v>
      </c>
      <c r="I97" s="141" t="s">
        <v>215</v>
      </c>
      <c r="J97" s="179"/>
      <c r="K97" s="192"/>
    </row>
    <row r="98" spans="1:11" s="19" customFormat="1" ht="45" x14ac:dyDescent="0.3">
      <c r="A98" s="100">
        <v>48</v>
      </c>
      <c r="B98" s="150" t="s">
        <v>273</v>
      </c>
      <c r="C98" s="124">
        <f>50000-50000</f>
        <v>0</v>
      </c>
      <c r="D98" s="135">
        <v>0</v>
      </c>
      <c r="E98" s="124">
        <v>0</v>
      </c>
      <c r="F98" s="128">
        <f>50000+70000</f>
        <v>120000</v>
      </c>
      <c r="G98" s="124">
        <f>C98+F98</f>
        <v>120000</v>
      </c>
      <c r="H98" s="137" t="s">
        <v>285</v>
      </c>
      <c r="I98" s="121" t="s">
        <v>58</v>
      </c>
      <c r="J98" s="180"/>
      <c r="K98" s="192"/>
    </row>
    <row r="99" spans="1:11" s="5" customFormat="1" ht="15" x14ac:dyDescent="0.3">
      <c r="A99" s="416" t="s">
        <v>31</v>
      </c>
      <c r="B99" s="431"/>
      <c r="C99" s="112">
        <f>SUM(C95:C98)</f>
        <v>278000</v>
      </c>
      <c r="D99" s="113">
        <f>SUM(D95:D98)</f>
        <v>0</v>
      </c>
      <c r="E99" s="112">
        <f>SUM(E95:E98)</f>
        <v>0</v>
      </c>
      <c r="F99" s="114">
        <f>SUM(F95:F98)</f>
        <v>495200</v>
      </c>
      <c r="G99" s="112">
        <f>SUM(G95:G98)</f>
        <v>773200</v>
      </c>
      <c r="H99" s="119"/>
      <c r="I99" s="118"/>
      <c r="J99" s="174"/>
      <c r="K99" s="27"/>
    </row>
    <row r="100" spans="1:11" x14ac:dyDescent="0.3">
      <c r="A100" s="418" t="s">
        <v>32</v>
      </c>
      <c r="B100" s="419"/>
      <c r="C100" s="42"/>
      <c r="D100" s="42"/>
      <c r="E100" s="42"/>
      <c r="F100" s="42"/>
      <c r="G100" s="42"/>
      <c r="H100" s="403"/>
      <c r="I100" s="96"/>
      <c r="J100" s="55"/>
      <c r="K100" s="55"/>
    </row>
    <row r="101" spans="1:11" ht="18" customHeight="1" x14ac:dyDescent="0.3">
      <c r="A101" s="435" t="s">
        <v>4</v>
      </c>
      <c r="B101" s="413"/>
      <c r="C101" s="38"/>
      <c r="D101" s="38"/>
      <c r="E101" s="38"/>
      <c r="F101" s="38"/>
      <c r="G101" s="38"/>
      <c r="H101" s="401"/>
      <c r="I101" s="91"/>
      <c r="J101" s="39"/>
      <c r="K101" s="39"/>
    </row>
    <row r="102" spans="1:11" ht="19.5" customHeight="1" x14ac:dyDescent="0.3">
      <c r="A102" s="414" t="s">
        <v>6</v>
      </c>
      <c r="B102" s="415"/>
      <c r="C102" s="40"/>
      <c r="D102" s="40"/>
      <c r="E102" s="40"/>
      <c r="F102" s="40"/>
      <c r="G102" s="40"/>
      <c r="H102" s="402"/>
      <c r="I102" s="92"/>
      <c r="J102" s="41"/>
      <c r="K102" s="41"/>
    </row>
    <row r="103" spans="1:11" ht="32.4" x14ac:dyDescent="0.3">
      <c r="A103" s="85" t="s">
        <v>43</v>
      </c>
      <c r="B103" s="84" t="s">
        <v>24</v>
      </c>
      <c r="C103" s="33" t="s">
        <v>35</v>
      </c>
      <c r="D103" s="62" t="s">
        <v>36</v>
      </c>
      <c r="E103" s="29" t="s">
        <v>37</v>
      </c>
      <c r="F103" s="72" t="s">
        <v>38</v>
      </c>
      <c r="G103" s="33" t="s">
        <v>29</v>
      </c>
      <c r="H103" s="145" t="s">
        <v>30</v>
      </c>
      <c r="I103" s="93" t="s">
        <v>19</v>
      </c>
      <c r="J103" s="171" t="s">
        <v>20</v>
      </c>
      <c r="K103" s="32" t="s">
        <v>20</v>
      </c>
    </row>
    <row r="104" spans="1:11" s="20" customFormat="1" ht="60" x14ac:dyDescent="0.3">
      <c r="A104" s="87">
        <v>49</v>
      </c>
      <c r="B104" s="254" t="s">
        <v>93</v>
      </c>
      <c r="C104" s="131">
        <v>80000</v>
      </c>
      <c r="D104" s="132">
        <v>15000</v>
      </c>
      <c r="E104" s="131">
        <v>0</v>
      </c>
      <c r="F104" s="133">
        <v>60000</v>
      </c>
      <c r="G104" s="232">
        <f>C104+F104</f>
        <v>140000</v>
      </c>
      <c r="H104" s="238" t="s">
        <v>274</v>
      </c>
      <c r="I104" s="130" t="s">
        <v>110</v>
      </c>
      <c r="J104" s="178"/>
      <c r="K104" s="191"/>
    </row>
    <row r="105" spans="1:11" s="20" customFormat="1" ht="90" x14ac:dyDescent="0.3">
      <c r="A105" s="87">
        <v>50</v>
      </c>
      <c r="B105" s="254" t="s">
        <v>94</v>
      </c>
      <c r="C105" s="131">
        <v>50000</v>
      </c>
      <c r="D105" s="132">
        <v>0</v>
      </c>
      <c r="E105" s="131">
        <v>0</v>
      </c>
      <c r="F105" s="133">
        <v>0</v>
      </c>
      <c r="G105" s="232">
        <f>C105+F105</f>
        <v>50000</v>
      </c>
      <c r="H105" s="238" t="s">
        <v>328</v>
      </c>
      <c r="I105" s="130" t="s">
        <v>107</v>
      </c>
      <c r="J105" s="264"/>
      <c r="K105" s="105"/>
    </row>
    <row r="106" spans="1:11" s="6" customFormat="1" ht="15" x14ac:dyDescent="0.3">
      <c r="A106" s="416" t="s">
        <v>31</v>
      </c>
      <c r="B106" s="422"/>
      <c r="C106" s="22">
        <f>SUM(C104:C105)</f>
        <v>130000</v>
      </c>
      <c r="D106" s="63">
        <f>SUM(D104:D105)</f>
        <v>15000</v>
      </c>
      <c r="E106" s="22">
        <f>SUM(E104:E105)</f>
        <v>0</v>
      </c>
      <c r="F106" s="75">
        <f>SUM(F104:F105)</f>
        <v>60000</v>
      </c>
      <c r="G106" s="22">
        <f>SUM(G104:G105)</f>
        <v>190000</v>
      </c>
      <c r="H106" s="99"/>
      <c r="I106" s="26"/>
      <c r="J106" s="174"/>
      <c r="K106" s="27"/>
    </row>
    <row r="107" spans="1:11" ht="18.75" customHeight="1" x14ac:dyDescent="0.3">
      <c r="A107" s="418" t="s">
        <v>32</v>
      </c>
      <c r="B107" s="419"/>
      <c r="C107" s="42"/>
      <c r="D107" s="42"/>
      <c r="E107" s="42"/>
      <c r="F107" s="42"/>
      <c r="G107" s="42"/>
      <c r="H107" s="403"/>
      <c r="I107" s="96"/>
      <c r="J107" s="55"/>
      <c r="K107" s="55"/>
    </row>
    <row r="108" spans="1:11" ht="19.5" customHeight="1" x14ac:dyDescent="0.3">
      <c r="A108" s="435" t="s">
        <v>4</v>
      </c>
      <c r="B108" s="413"/>
      <c r="C108" s="38"/>
      <c r="D108" s="38"/>
      <c r="E108" s="38"/>
      <c r="F108" s="38"/>
      <c r="G108" s="38"/>
      <c r="H108" s="401"/>
      <c r="I108" s="91"/>
      <c r="J108" s="39"/>
      <c r="K108" s="39"/>
    </row>
    <row r="109" spans="1:11" ht="19.5" customHeight="1" x14ac:dyDescent="0.3">
      <c r="A109" s="414" t="s">
        <v>7</v>
      </c>
      <c r="B109" s="415"/>
      <c r="C109" s="73"/>
      <c r="D109" s="73"/>
      <c r="E109" s="73"/>
      <c r="F109" s="73"/>
      <c r="G109" s="73"/>
      <c r="H109" s="405"/>
      <c r="I109" s="95"/>
      <c r="J109" s="74"/>
      <c r="K109" s="74"/>
    </row>
    <row r="110" spans="1:11" ht="32.4" x14ac:dyDescent="0.3">
      <c r="A110" s="85" t="s">
        <v>43</v>
      </c>
      <c r="B110" s="84" t="s">
        <v>24</v>
      </c>
      <c r="C110" s="33" t="s">
        <v>35</v>
      </c>
      <c r="D110" s="62" t="s">
        <v>36</v>
      </c>
      <c r="E110" s="31" t="s">
        <v>37</v>
      </c>
      <c r="F110" s="64" t="s">
        <v>38</v>
      </c>
      <c r="G110" s="33" t="s">
        <v>29</v>
      </c>
      <c r="H110" s="145" t="s">
        <v>30</v>
      </c>
      <c r="I110" s="93" t="s">
        <v>19</v>
      </c>
      <c r="J110" s="171" t="s">
        <v>20</v>
      </c>
      <c r="K110" s="32" t="s">
        <v>20</v>
      </c>
    </row>
    <row r="111" spans="1:11" ht="75" x14ac:dyDescent="0.3">
      <c r="A111" s="104">
        <v>51</v>
      </c>
      <c r="B111" s="170" t="s">
        <v>68</v>
      </c>
      <c r="C111" s="124">
        <v>20000</v>
      </c>
      <c r="D111" s="134">
        <v>0</v>
      </c>
      <c r="E111" s="124">
        <v>0</v>
      </c>
      <c r="F111" s="126">
        <v>0</v>
      </c>
      <c r="G111" s="219">
        <f>C111+F111</f>
        <v>20000</v>
      </c>
      <c r="H111" s="253" t="s">
        <v>334</v>
      </c>
      <c r="I111" s="140" t="s">
        <v>229</v>
      </c>
      <c r="J111" s="220"/>
      <c r="K111" s="110"/>
    </row>
    <row r="112" spans="1:11" ht="45" x14ac:dyDescent="0.3">
      <c r="A112" s="100">
        <v>52</v>
      </c>
      <c r="B112" s="130" t="s">
        <v>146</v>
      </c>
      <c r="C112" s="134">
        <v>0</v>
      </c>
      <c r="D112" s="135">
        <v>0</v>
      </c>
      <c r="E112" s="124">
        <v>0</v>
      </c>
      <c r="F112" s="128">
        <v>5000</v>
      </c>
      <c r="G112" s="219">
        <f>C112+F112</f>
        <v>5000</v>
      </c>
      <c r="H112" s="147" t="s">
        <v>224</v>
      </c>
      <c r="I112" s="140" t="s">
        <v>145</v>
      </c>
      <c r="J112" s="220"/>
      <c r="K112" s="110"/>
    </row>
    <row r="113" spans="1:11" s="4" customFormat="1" ht="15" x14ac:dyDescent="0.3">
      <c r="A113" s="416" t="s">
        <v>31</v>
      </c>
      <c r="B113" s="422"/>
      <c r="C113" s="22">
        <f>SUM(C111:C112)</f>
        <v>20000</v>
      </c>
      <c r="D113" s="63">
        <f>SUM(D111:D112)</f>
        <v>0</v>
      </c>
      <c r="E113" s="25">
        <f>SUM(E111:E112)</f>
        <v>0</v>
      </c>
      <c r="F113" s="63">
        <f>SUM(F111:F112)</f>
        <v>5000</v>
      </c>
      <c r="G113" s="22">
        <f>SUM(G111:G112)</f>
        <v>25000</v>
      </c>
      <c r="H113" s="99"/>
      <c r="I113" s="26"/>
      <c r="J113" s="174"/>
      <c r="K113" s="27"/>
    </row>
    <row r="114" spans="1:11" x14ac:dyDescent="0.3">
      <c r="A114" s="418" t="s">
        <v>32</v>
      </c>
      <c r="B114" s="419"/>
      <c r="C114" s="42"/>
      <c r="D114" s="42"/>
      <c r="E114" s="42"/>
      <c r="F114" s="42"/>
      <c r="G114" s="42"/>
      <c r="H114" s="403"/>
      <c r="I114" s="96"/>
      <c r="J114" s="55"/>
      <c r="K114" s="55"/>
    </row>
    <row r="115" spans="1:11" x14ac:dyDescent="0.3">
      <c r="A115" s="435" t="s">
        <v>4</v>
      </c>
      <c r="B115" s="413"/>
      <c r="C115" s="38"/>
      <c r="D115" s="38"/>
      <c r="E115" s="38"/>
      <c r="F115" s="38"/>
      <c r="G115" s="38"/>
      <c r="H115" s="401"/>
      <c r="I115" s="91"/>
      <c r="J115" s="39"/>
      <c r="K115" s="39"/>
    </row>
    <row r="116" spans="1:11" x14ac:dyDescent="0.3">
      <c r="A116" s="414" t="s">
        <v>8</v>
      </c>
      <c r="B116" s="415"/>
      <c r="C116" s="40"/>
      <c r="D116" s="40"/>
      <c r="E116" s="40"/>
      <c r="F116" s="40"/>
      <c r="G116" s="40"/>
      <c r="H116" s="402"/>
      <c r="I116" s="92"/>
      <c r="J116" s="41"/>
      <c r="K116" s="41"/>
    </row>
    <row r="117" spans="1:11" ht="32.4" x14ac:dyDescent="0.3">
      <c r="A117" s="85" t="s">
        <v>43</v>
      </c>
      <c r="B117" s="84" t="s">
        <v>24</v>
      </c>
      <c r="C117" s="33" t="s">
        <v>35</v>
      </c>
      <c r="D117" s="62" t="s">
        <v>36</v>
      </c>
      <c r="E117" s="31" t="s">
        <v>37</v>
      </c>
      <c r="F117" s="64" t="s">
        <v>38</v>
      </c>
      <c r="G117" s="33" t="s">
        <v>29</v>
      </c>
      <c r="H117" s="145" t="s">
        <v>30</v>
      </c>
      <c r="I117" s="93" t="s">
        <v>19</v>
      </c>
      <c r="J117" s="171" t="s">
        <v>20</v>
      </c>
      <c r="K117" s="32" t="s">
        <v>20</v>
      </c>
    </row>
    <row r="118" spans="1:11" s="18" customFormat="1" ht="75" x14ac:dyDescent="0.3">
      <c r="A118" s="108">
        <v>53</v>
      </c>
      <c r="B118" s="168" t="s">
        <v>51</v>
      </c>
      <c r="C118" s="124">
        <v>85450</v>
      </c>
      <c r="D118" s="135">
        <v>0</v>
      </c>
      <c r="E118" s="124">
        <v>0</v>
      </c>
      <c r="F118" s="128">
        <v>0</v>
      </c>
      <c r="G118" s="124">
        <f t="shared" ref="G118:G124" si="7">C118+F118</f>
        <v>85450</v>
      </c>
      <c r="H118" s="137" t="s">
        <v>128</v>
      </c>
      <c r="I118" s="121" t="s">
        <v>119</v>
      </c>
      <c r="J118" s="255"/>
      <c r="K118" s="88"/>
    </row>
    <row r="119" spans="1:11" s="18" customFormat="1" ht="60" x14ac:dyDescent="0.3">
      <c r="A119" s="108">
        <v>54</v>
      </c>
      <c r="B119" s="168" t="s">
        <v>120</v>
      </c>
      <c r="C119" s="124">
        <v>0</v>
      </c>
      <c r="D119" s="135">
        <v>0</v>
      </c>
      <c r="E119" s="124">
        <v>0</v>
      </c>
      <c r="F119" s="128">
        <v>78267</v>
      </c>
      <c r="G119" s="124">
        <f t="shared" si="7"/>
        <v>78267</v>
      </c>
      <c r="H119" s="137" t="s">
        <v>129</v>
      </c>
      <c r="I119" s="121" t="s">
        <v>121</v>
      </c>
      <c r="J119" s="255"/>
      <c r="K119" s="88"/>
    </row>
    <row r="120" spans="1:11" s="18" customFormat="1" ht="60" x14ac:dyDescent="0.3">
      <c r="A120" s="108">
        <v>55</v>
      </c>
      <c r="B120" s="168" t="s">
        <v>122</v>
      </c>
      <c r="C120" s="134">
        <v>0</v>
      </c>
      <c r="D120" s="135">
        <v>0</v>
      </c>
      <c r="E120" s="124">
        <v>0</v>
      </c>
      <c r="F120" s="128">
        <v>58700</v>
      </c>
      <c r="G120" s="124">
        <f t="shared" si="7"/>
        <v>58700</v>
      </c>
      <c r="H120" s="137" t="s">
        <v>130</v>
      </c>
      <c r="I120" s="121" t="s">
        <v>123</v>
      </c>
      <c r="J120" s="255"/>
      <c r="K120" s="88"/>
    </row>
    <row r="121" spans="1:11" s="18" customFormat="1" ht="90" x14ac:dyDescent="0.3">
      <c r="A121" s="108">
        <v>56</v>
      </c>
      <c r="B121" s="168" t="s">
        <v>124</v>
      </c>
      <c r="C121" s="124">
        <v>1550</v>
      </c>
      <c r="D121" s="135">
        <v>0</v>
      </c>
      <c r="E121" s="124">
        <v>0</v>
      </c>
      <c r="F121" s="128">
        <v>118033</v>
      </c>
      <c r="G121" s="124">
        <f t="shared" si="7"/>
        <v>119583</v>
      </c>
      <c r="H121" s="137" t="s">
        <v>338</v>
      </c>
      <c r="I121" s="121" t="s">
        <v>125</v>
      </c>
      <c r="J121" s="255"/>
      <c r="K121" s="88"/>
    </row>
    <row r="122" spans="1:11" s="18" customFormat="1" ht="60" x14ac:dyDescent="0.3">
      <c r="A122" s="108">
        <v>57</v>
      </c>
      <c r="B122" s="168" t="s">
        <v>126</v>
      </c>
      <c r="C122" s="134">
        <v>158000</v>
      </c>
      <c r="D122" s="135">
        <v>0</v>
      </c>
      <c r="E122" s="124">
        <v>0</v>
      </c>
      <c r="F122" s="128">
        <v>0</v>
      </c>
      <c r="G122" s="124">
        <f t="shared" si="7"/>
        <v>158000</v>
      </c>
      <c r="H122" s="137" t="s">
        <v>132</v>
      </c>
      <c r="I122" s="121" t="s">
        <v>127</v>
      </c>
      <c r="J122" s="255"/>
      <c r="K122" s="88"/>
    </row>
    <row r="123" spans="1:11" s="18" customFormat="1" ht="195" x14ac:dyDescent="0.3">
      <c r="A123" s="87">
        <v>58</v>
      </c>
      <c r="B123" s="282" t="s">
        <v>275</v>
      </c>
      <c r="C123" s="259">
        <v>55000</v>
      </c>
      <c r="D123" s="317">
        <v>0</v>
      </c>
      <c r="E123" s="318">
        <v>0</v>
      </c>
      <c r="F123" s="259">
        <v>19000</v>
      </c>
      <c r="G123" s="266">
        <f>C123+F123</f>
        <v>74000</v>
      </c>
      <c r="H123" s="284" t="s">
        <v>348</v>
      </c>
      <c r="I123" s="278" t="s">
        <v>199</v>
      </c>
      <c r="J123" s="276"/>
      <c r="K123" s="88"/>
    </row>
    <row r="124" spans="1:11" s="18" customFormat="1" ht="60" x14ac:dyDescent="0.3">
      <c r="A124" s="87">
        <v>59</v>
      </c>
      <c r="B124" s="167" t="s">
        <v>276</v>
      </c>
      <c r="C124" s="124">
        <v>52000</v>
      </c>
      <c r="D124" s="134">
        <v>0</v>
      </c>
      <c r="E124" s="124">
        <v>0</v>
      </c>
      <c r="F124" s="134">
        <v>0</v>
      </c>
      <c r="G124" s="124">
        <f t="shared" si="7"/>
        <v>52000</v>
      </c>
      <c r="H124" s="147" t="s">
        <v>230</v>
      </c>
      <c r="I124" s="130" t="s">
        <v>140</v>
      </c>
      <c r="J124" s="221"/>
      <c r="K124" s="222"/>
    </row>
    <row r="125" spans="1:11" s="4" customFormat="1" ht="15" x14ac:dyDescent="0.3">
      <c r="A125" s="416" t="s">
        <v>31</v>
      </c>
      <c r="B125" s="422"/>
      <c r="C125" s="22">
        <f>SUM(C118:C124)</f>
        <v>352000</v>
      </c>
      <c r="D125" s="63">
        <f>SUM(D118:D124)</f>
        <v>0</v>
      </c>
      <c r="E125" s="25">
        <f>SUM(E118:E124)</f>
        <v>0</v>
      </c>
      <c r="F125" s="63">
        <f>SUM(F118:F124)</f>
        <v>274000</v>
      </c>
      <c r="G125" s="22">
        <f>SUM(G118:G124)</f>
        <v>626000</v>
      </c>
      <c r="H125" s="99"/>
      <c r="I125" s="26"/>
      <c r="J125" s="174"/>
      <c r="K125" s="27"/>
    </row>
    <row r="126" spans="1:11" x14ac:dyDescent="0.3">
      <c r="A126" s="418" t="s">
        <v>9</v>
      </c>
      <c r="B126" s="419"/>
      <c r="C126" s="42"/>
      <c r="D126" s="42"/>
      <c r="E126" s="42"/>
      <c r="F126" s="42"/>
      <c r="G126" s="42"/>
      <c r="H126" s="403"/>
      <c r="I126" s="96"/>
      <c r="J126" s="55"/>
      <c r="K126" s="55"/>
    </row>
    <row r="127" spans="1:11" s="15" customFormat="1" ht="21.75" customHeight="1" x14ac:dyDescent="0.3">
      <c r="A127" s="412" t="s">
        <v>10</v>
      </c>
      <c r="B127" s="432"/>
      <c r="C127" s="37">
        <f>C136+C144</f>
        <v>581040</v>
      </c>
      <c r="D127" s="37">
        <f>D136+D144</f>
        <v>30000</v>
      </c>
      <c r="E127" s="37">
        <f>E136+E144</f>
        <v>18000</v>
      </c>
      <c r="F127" s="37">
        <f>F136+F144</f>
        <v>543410</v>
      </c>
      <c r="G127" s="37"/>
      <c r="H127" s="208"/>
      <c r="I127" s="209"/>
      <c r="J127" s="210"/>
      <c r="K127" s="210"/>
    </row>
    <row r="128" spans="1:11" x14ac:dyDescent="0.3">
      <c r="A128" s="414" t="s">
        <v>11</v>
      </c>
      <c r="B128" s="415"/>
      <c r="C128" s="40"/>
      <c r="D128" s="40"/>
      <c r="E128" s="40"/>
      <c r="F128" s="40"/>
      <c r="G128" s="40"/>
      <c r="H128" s="402"/>
      <c r="I128" s="92"/>
      <c r="J128" s="41"/>
      <c r="K128" s="41"/>
    </row>
    <row r="129" spans="1:11" ht="32.4" x14ac:dyDescent="0.3">
      <c r="A129" s="85" t="s">
        <v>43</v>
      </c>
      <c r="B129" s="84" t="s">
        <v>24</v>
      </c>
      <c r="C129" s="33" t="s">
        <v>35</v>
      </c>
      <c r="D129" s="62" t="s">
        <v>36</v>
      </c>
      <c r="E129" s="29" t="s">
        <v>37</v>
      </c>
      <c r="F129" s="72" t="s">
        <v>38</v>
      </c>
      <c r="G129" s="33" t="s">
        <v>29</v>
      </c>
      <c r="H129" s="145" t="s">
        <v>30</v>
      </c>
      <c r="I129" s="93" t="s">
        <v>19</v>
      </c>
      <c r="J129" s="171" t="s">
        <v>20</v>
      </c>
      <c r="K129" s="32" t="s">
        <v>20</v>
      </c>
    </row>
    <row r="130" spans="1:11" ht="330" x14ac:dyDescent="0.3">
      <c r="A130" s="100">
        <v>60</v>
      </c>
      <c r="B130" s="121" t="s">
        <v>154</v>
      </c>
      <c r="C130" s="134">
        <v>97040</v>
      </c>
      <c r="D130" s="135">
        <v>0</v>
      </c>
      <c r="E130" s="124">
        <v>0</v>
      </c>
      <c r="F130" s="128">
        <v>74100</v>
      </c>
      <c r="G130" s="124">
        <f>C130+F130</f>
        <v>171140</v>
      </c>
      <c r="H130" s="381" t="s">
        <v>335</v>
      </c>
      <c r="I130" s="229" t="s">
        <v>155</v>
      </c>
      <c r="J130" s="182"/>
      <c r="K130" s="193"/>
    </row>
    <row r="131" spans="1:11" s="21" customFormat="1" ht="240" x14ac:dyDescent="0.3">
      <c r="A131" s="104">
        <v>61</v>
      </c>
      <c r="B131" s="254" t="s">
        <v>95</v>
      </c>
      <c r="C131" s="131">
        <v>102000</v>
      </c>
      <c r="D131" s="132">
        <v>0</v>
      </c>
      <c r="E131" s="131">
        <v>0</v>
      </c>
      <c r="F131" s="133">
        <v>120000</v>
      </c>
      <c r="G131" s="134">
        <f>C131+F131</f>
        <v>222000</v>
      </c>
      <c r="H131" s="238" t="s">
        <v>277</v>
      </c>
      <c r="I131" s="130" t="s">
        <v>111</v>
      </c>
      <c r="J131" s="178"/>
      <c r="K131" s="105"/>
    </row>
    <row r="132" spans="1:11" s="21" customFormat="1" ht="60" x14ac:dyDescent="0.3">
      <c r="A132" s="104">
        <v>62</v>
      </c>
      <c r="B132" s="254" t="s">
        <v>96</v>
      </c>
      <c r="C132" s="131">
        <v>30000</v>
      </c>
      <c r="D132" s="132">
        <v>0</v>
      </c>
      <c r="E132" s="131">
        <v>0</v>
      </c>
      <c r="F132" s="133">
        <v>0</v>
      </c>
      <c r="G132" s="134">
        <f>C132+F132</f>
        <v>30000</v>
      </c>
      <c r="H132" s="238" t="s">
        <v>278</v>
      </c>
      <c r="I132" s="130" t="s">
        <v>102</v>
      </c>
      <c r="J132" s="178"/>
      <c r="K132" s="105"/>
    </row>
    <row r="133" spans="1:11" s="21" customFormat="1" ht="75" x14ac:dyDescent="0.3">
      <c r="A133" s="104">
        <v>63</v>
      </c>
      <c r="B133" s="254" t="s">
        <v>97</v>
      </c>
      <c r="C133" s="131">
        <v>240000</v>
      </c>
      <c r="D133" s="132">
        <v>0</v>
      </c>
      <c r="E133" s="131">
        <v>0</v>
      </c>
      <c r="F133" s="133">
        <v>237810</v>
      </c>
      <c r="G133" s="134">
        <f>C133+F133</f>
        <v>477810</v>
      </c>
      <c r="H133" s="238" t="s">
        <v>279</v>
      </c>
      <c r="I133" s="130" t="s">
        <v>108</v>
      </c>
      <c r="J133" s="178"/>
      <c r="K133" s="105"/>
    </row>
    <row r="134" spans="1:11" s="21" customFormat="1" ht="45" x14ac:dyDescent="0.3">
      <c r="A134" s="100">
        <v>64</v>
      </c>
      <c r="B134" s="151" t="s">
        <v>239</v>
      </c>
      <c r="C134" s="131">
        <v>40000</v>
      </c>
      <c r="D134" s="240">
        <v>0</v>
      </c>
      <c r="E134" s="303">
        <v>0</v>
      </c>
      <c r="F134" s="240">
        <v>10000</v>
      </c>
      <c r="G134" s="303">
        <f>C134+F134</f>
        <v>50000</v>
      </c>
      <c r="H134" s="300" t="s">
        <v>141</v>
      </c>
      <c r="I134" s="301" t="s">
        <v>237</v>
      </c>
      <c r="J134" s="302" t="s">
        <v>238</v>
      </c>
      <c r="K134" s="106"/>
    </row>
    <row r="135" spans="1:11" s="21" customFormat="1" ht="60" x14ac:dyDescent="0.3">
      <c r="A135" s="104">
        <v>65</v>
      </c>
      <c r="B135" s="170" t="s">
        <v>142</v>
      </c>
      <c r="C135" s="124">
        <v>0</v>
      </c>
      <c r="D135" s="134">
        <v>0</v>
      </c>
      <c r="E135" s="124">
        <v>0</v>
      </c>
      <c r="F135" s="126">
        <v>25500</v>
      </c>
      <c r="G135" s="219">
        <f t="shared" ref="G135" si="8">C135+F135</f>
        <v>25500</v>
      </c>
      <c r="H135" s="152" t="s">
        <v>231</v>
      </c>
      <c r="I135" s="130" t="s">
        <v>232</v>
      </c>
      <c r="J135" s="183"/>
      <c r="K135" s="107"/>
    </row>
    <row r="136" spans="1:11" s="7" customFormat="1" ht="15" x14ac:dyDescent="0.3">
      <c r="A136" s="416" t="s">
        <v>31</v>
      </c>
      <c r="B136" s="422"/>
      <c r="C136" s="22">
        <f>SUM(C130:C135)</f>
        <v>509040</v>
      </c>
      <c r="D136" s="63">
        <f>SUM(D130:D135)</f>
        <v>0</v>
      </c>
      <c r="E136" s="78">
        <f>SUM(E130:E135)</f>
        <v>0</v>
      </c>
      <c r="F136" s="75">
        <f>SUM(F130:F135)</f>
        <v>467410</v>
      </c>
      <c r="G136" s="22">
        <f>SUM(G130:G135)</f>
        <v>976450</v>
      </c>
      <c r="H136" s="99"/>
      <c r="I136" s="26"/>
      <c r="J136" s="174"/>
      <c r="K136" s="27"/>
    </row>
    <row r="137" spans="1:11" x14ac:dyDescent="0.3">
      <c r="A137" s="418" t="s">
        <v>9</v>
      </c>
      <c r="B137" s="419"/>
      <c r="C137" s="42"/>
      <c r="D137" s="42"/>
      <c r="E137" s="42"/>
      <c r="F137" s="42"/>
      <c r="G137" s="42"/>
      <c r="H137" s="403"/>
      <c r="I137" s="96"/>
      <c r="J137" s="55"/>
      <c r="K137" s="55"/>
    </row>
    <row r="138" spans="1:11" x14ac:dyDescent="0.3">
      <c r="A138" s="435" t="s">
        <v>10</v>
      </c>
      <c r="B138" s="413"/>
      <c r="C138" s="38"/>
      <c r="D138" s="38"/>
      <c r="E138" s="38"/>
      <c r="F138" s="38"/>
      <c r="G138" s="38"/>
      <c r="H138" s="401"/>
      <c r="I138" s="91"/>
      <c r="J138" s="39"/>
      <c r="K138" s="39"/>
    </row>
    <row r="139" spans="1:11" x14ac:dyDescent="0.3">
      <c r="A139" s="414" t="s">
        <v>12</v>
      </c>
      <c r="B139" s="415"/>
      <c r="C139" s="40"/>
      <c r="D139" s="40"/>
      <c r="E139" s="40"/>
      <c r="F139" s="40"/>
      <c r="G139" s="40"/>
      <c r="H139" s="402"/>
      <c r="I139" s="92"/>
      <c r="J139" s="41"/>
      <c r="K139" s="41"/>
    </row>
    <row r="140" spans="1:11" ht="32.4" x14ac:dyDescent="0.3">
      <c r="A140" s="85" t="s">
        <v>43</v>
      </c>
      <c r="B140" s="84" t="s">
        <v>24</v>
      </c>
      <c r="C140" s="34" t="s">
        <v>35</v>
      </c>
      <c r="D140" s="62" t="s">
        <v>36</v>
      </c>
      <c r="E140" s="29" t="s">
        <v>37</v>
      </c>
      <c r="F140" s="72" t="s">
        <v>38</v>
      </c>
      <c r="G140" s="33" t="s">
        <v>29</v>
      </c>
      <c r="H140" s="145" t="s">
        <v>30</v>
      </c>
      <c r="I140" s="93" t="s">
        <v>19</v>
      </c>
      <c r="J140" s="171" t="s">
        <v>20</v>
      </c>
      <c r="K140" s="32" t="s">
        <v>20</v>
      </c>
    </row>
    <row r="141" spans="1:11" s="18" customFormat="1" ht="120" x14ac:dyDescent="0.3">
      <c r="A141" s="153">
        <v>66</v>
      </c>
      <c r="B141" s="154" t="s">
        <v>337</v>
      </c>
      <c r="C141" s="134">
        <f>50000</f>
        <v>50000</v>
      </c>
      <c r="D141" s="135">
        <f>30000</f>
        <v>30000</v>
      </c>
      <c r="E141" s="124">
        <f>18000</f>
        <v>18000</v>
      </c>
      <c r="F141" s="128">
        <v>10000</v>
      </c>
      <c r="G141" s="124">
        <f>C141+F141</f>
        <v>60000</v>
      </c>
      <c r="H141" s="265" t="s">
        <v>252</v>
      </c>
      <c r="I141" s="157" t="s">
        <v>61</v>
      </c>
      <c r="J141" s="228"/>
      <c r="K141" s="105" t="s">
        <v>79</v>
      </c>
    </row>
    <row r="142" spans="1:11" s="18" customFormat="1" ht="165" x14ac:dyDescent="0.3">
      <c r="A142" s="153">
        <v>67</v>
      </c>
      <c r="B142" s="121" t="s">
        <v>82</v>
      </c>
      <c r="C142" s="134">
        <v>0</v>
      </c>
      <c r="D142" s="135">
        <v>0</v>
      </c>
      <c r="E142" s="124">
        <v>0</v>
      </c>
      <c r="F142" s="128">
        <v>66000</v>
      </c>
      <c r="G142" s="124">
        <f>C142+F142</f>
        <v>66000</v>
      </c>
      <c r="H142" s="137" t="s">
        <v>253</v>
      </c>
      <c r="I142" s="121" t="s">
        <v>156</v>
      </c>
      <c r="J142" s="184"/>
      <c r="K142" s="106"/>
    </row>
    <row r="143" spans="1:11" s="18" customFormat="1" ht="60" x14ac:dyDescent="0.3">
      <c r="A143" s="383">
        <v>68</v>
      </c>
      <c r="B143" s="140" t="s">
        <v>143</v>
      </c>
      <c r="C143" s="122">
        <v>22000</v>
      </c>
      <c r="D143" s="217">
        <v>0</v>
      </c>
      <c r="E143" s="122">
        <v>0</v>
      </c>
      <c r="F143" s="384">
        <v>0</v>
      </c>
      <c r="G143" s="385">
        <f>C143+F143</f>
        <v>22000</v>
      </c>
      <c r="H143" s="152" t="s">
        <v>233</v>
      </c>
      <c r="I143" s="140" t="s">
        <v>234</v>
      </c>
      <c r="J143" s="181"/>
      <c r="K143" s="382"/>
    </row>
    <row r="144" spans="1:11" s="4" customFormat="1" ht="15" x14ac:dyDescent="0.3">
      <c r="A144" s="416" t="s">
        <v>31</v>
      </c>
      <c r="B144" s="422"/>
      <c r="C144" s="25">
        <f>SUM(C141:C143)</f>
        <v>72000</v>
      </c>
      <c r="D144" s="63">
        <f>SUM(D141:D143)</f>
        <v>30000</v>
      </c>
      <c r="E144" s="22">
        <f>SUM(E141:E143)</f>
        <v>18000</v>
      </c>
      <c r="F144" s="75">
        <f>SUM(F141:F143)</f>
        <v>76000</v>
      </c>
      <c r="G144" s="22">
        <f>SUM(G141:G143)</f>
        <v>148000</v>
      </c>
      <c r="H144" s="99"/>
      <c r="I144" s="26"/>
      <c r="J144" s="174"/>
      <c r="K144" s="27"/>
    </row>
    <row r="145" spans="1:11" x14ac:dyDescent="0.3">
      <c r="A145" s="418" t="s">
        <v>9</v>
      </c>
      <c r="B145" s="419"/>
      <c r="C145" s="42"/>
      <c r="D145" s="42"/>
      <c r="E145" s="42"/>
      <c r="F145" s="42"/>
      <c r="G145" s="42"/>
      <c r="H145" s="403"/>
      <c r="I145" s="96"/>
      <c r="J145" s="55"/>
      <c r="K145" s="55"/>
    </row>
    <row r="146" spans="1:11" x14ac:dyDescent="0.3">
      <c r="A146" s="436" t="s">
        <v>53</v>
      </c>
      <c r="B146" s="437"/>
      <c r="C146" s="199">
        <f>C157</f>
        <v>801000</v>
      </c>
      <c r="D146" s="199">
        <f>D157</f>
        <v>58000</v>
      </c>
      <c r="E146" s="199">
        <f>E157</f>
        <v>2000</v>
      </c>
      <c r="F146" s="199">
        <f>F157</f>
        <v>668510</v>
      </c>
      <c r="G146" s="37"/>
      <c r="H146" s="200"/>
      <c r="I146" s="201"/>
      <c r="J146" s="202"/>
      <c r="K146" s="202"/>
    </row>
    <row r="147" spans="1:11" x14ac:dyDescent="0.3">
      <c r="A147" s="414" t="s">
        <v>54</v>
      </c>
      <c r="B147" s="415"/>
      <c r="C147" s="40"/>
      <c r="D147" s="40"/>
      <c r="E147" s="40"/>
      <c r="F147" s="40"/>
      <c r="G147" s="40"/>
      <c r="H147" s="402"/>
      <c r="I147" s="92"/>
      <c r="J147" s="41"/>
      <c r="K147" s="41"/>
    </row>
    <row r="148" spans="1:11" ht="32.4" x14ac:dyDescent="0.3">
      <c r="A148" s="85" t="s">
        <v>43</v>
      </c>
      <c r="B148" s="84" t="s">
        <v>24</v>
      </c>
      <c r="C148" s="33" t="s">
        <v>35</v>
      </c>
      <c r="D148" s="62" t="s">
        <v>36</v>
      </c>
      <c r="E148" s="29" t="s">
        <v>37</v>
      </c>
      <c r="F148" s="72" t="s">
        <v>38</v>
      </c>
      <c r="G148" s="33" t="s">
        <v>29</v>
      </c>
      <c r="H148" s="145" t="s">
        <v>30</v>
      </c>
      <c r="I148" s="93" t="s">
        <v>19</v>
      </c>
      <c r="J148" s="171" t="s">
        <v>20</v>
      </c>
      <c r="K148" s="32" t="s">
        <v>20</v>
      </c>
    </row>
    <row r="149" spans="1:11" ht="124.2" customHeight="1" x14ac:dyDescent="0.3">
      <c r="A149" s="100">
        <v>69</v>
      </c>
      <c r="B149" s="121" t="s">
        <v>167</v>
      </c>
      <c r="C149" s="134">
        <v>18000</v>
      </c>
      <c r="D149" s="135">
        <v>0</v>
      </c>
      <c r="E149" s="124">
        <v>2000</v>
      </c>
      <c r="F149" s="128">
        <v>0</v>
      </c>
      <c r="G149" s="124">
        <f>C149+F149</f>
        <v>18000</v>
      </c>
      <c r="H149" s="137" t="s">
        <v>157</v>
      </c>
      <c r="I149" s="121" t="s">
        <v>166</v>
      </c>
      <c r="J149" s="101" t="s">
        <v>79</v>
      </c>
      <c r="K149" s="105" t="s">
        <v>254</v>
      </c>
    </row>
    <row r="150" spans="1:11" s="18" customFormat="1" ht="150" x14ac:dyDescent="0.3">
      <c r="A150" s="153">
        <v>70</v>
      </c>
      <c r="B150" s="282" t="s">
        <v>307</v>
      </c>
      <c r="C150" s="266">
        <v>38000</v>
      </c>
      <c r="D150" s="309">
        <v>0</v>
      </c>
      <c r="E150" s="310">
        <v>0</v>
      </c>
      <c r="F150" s="259">
        <v>52000</v>
      </c>
      <c r="G150" s="259">
        <f>C150+F150</f>
        <v>90000</v>
      </c>
      <c r="H150" s="284" t="s">
        <v>349</v>
      </c>
      <c r="I150" s="278" t="s">
        <v>201</v>
      </c>
      <c r="J150" s="228"/>
      <c r="K150" s="88"/>
    </row>
    <row r="151" spans="1:11" s="18" customFormat="1" ht="90" x14ac:dyDescent="0.3">
      <c r="A151" s="108">
        <v>71</v>
      </c>
      <c r="B151" s="260" t="s">
        <v>308</v>
      </c>
      <c r="C151" s="134">
        <v>50000</v>
      </c>
      <c r="D151" s="135">
        <v>0</v>
      </c>
      <c r="E151" s="124">
        <v>0</v>
      </c>
      <c r="F151" s="128">
        <v>50000</v>
      </c>
      <c r="G151" s="134">
        <f>C151+F151</f>
        <v>100000</v>
      </c>
      <c r="H151" s="237" t="s">
        <v>300</v>
      </c>
      <c r="I151" s="121" t="s">
        <v>301</v>
      </c>
      <c r="J151" s="395"/>
      <c r="K151" s="101"/>
    </row>
    <row r="152" spans="1:11" s="89" customFormat="1" ht="285" x14ac:dyDescent="0.3">
      <c r="A152" s="161">
        <v>72</v>
      </c>
      <c r="B152" s="321" t="s">
        <v>309</v>
      </c>
      <c r="C152" s="155">
        <f>65000+180000</f>
        <v>245000</v>
      </c>
      <c r="D152" s="135">
        <v>40000</v>
      </c>
      <c r="E152" s="124">
        <v>0</v>
      </c>
      <c r="F152" s="266">
        <f>46510+110000</f>
        <v>156510</v>
      </c>
      <c r="G152" s="124">
        <f t="shared" ref="G152" si="9">C152+F152</f>
        <v>401510</v>
      </c>
      <c r="H152" s="267" t="s">
        <v>283</v>
      </c>
      <c r="I152" s="268" t="s">
        <v>99</v>
      </c>
      <c r="J152" s="184"/>
      <c r="K152" s="88"/>
    </row>
    <row r="153" spans="1:11" s="18" customFormat="1" ht="75" x14ac:dyDescent="0.3">
      <c r="A153" s="87">
        <v>73</v>
      </c>
      <c r="B153" s="254" t="s">
        <v>310</v>
      </c>
      <c r="C153" s="131">
        <v>50000</v>
      </c>
      <c r="D153" s="132">
        <v>0</v>
      </c>
      <c r="E153" s="131">
        <v>0</v>
      </c>
      <c r="F153" s="133">
        <v>80000</v>
      </c>
      <c r="G153" s="232">
        <f>C153+F153</f>
        <v>130000</v>
      </c>
      <c r="H153" s="396" t="s">
        <v>302</v>
      </c>
      <c r="I153" s="256" t="s">
        <v>112</v>
      </c>
      <c r="J153" s="233"/>
      <c r="K153" s="106"/>
    </row>
    <row r="154" spans="1:11" s="18" customFormat="1" ht="225.6" customHeight="1" x14ac:dyDescent="0.3">
      <c r="A154" s="87">
        <v>74</v>
      </c>
      <c r="B154" s="144" t="s">
        <v>311</v>
      </c>
      <c r="C154" s="131">
        <v>310000</v>
      </c>
      <c r="D154" s="132">
        <v>18000</v>
      </c>
      <c r="E154" s="131">
        <v>0</v>
      </c>
      <c r="F154" s="133">
        <v>260000</v>
      </c>
      <c r="G154" s="232">
        <f>C154+F154</f>
        <v>570000</v>
      </c>
      <c r="H154" s="257" t="s">
        <v>303</v>
      </c>
      <c r="I154" s="256" t="s">
        <v>304</v>
      </c>
      <c r="J154" s="105" t="s">
        <v>98</v>
      </c>
      <c r="K154" s="105"/>
    </row>
    <row r="155" spans="1:11" s="18" customFormat="1" ht="75" x14ac:dyDescent="0.3">
      <c r="A155" s="161">
        <v>75</v>
      </c>
      <c r="B155" s="158" t="s">
        <v>312</v>
      </c>
      <c r="C155" s="155">
        <v>60000</v>
      </c>
      <c r="D155" s="258">
        <v>0</v>
      </c>
      <c r="E155" s="156">
        <v>0</v>
      </c>
      <c r="F155" s="259">
        <v>40000</v>
      </c>
      <c r="G155" s="159">
        <f t="shared" ref="G155" si="10">C155+F155</f>
        <v>100000</v>
      </c>
      <c r="H155" s="160" t="s">
        <v>216</v>
      </c>
      <c r="I155" s="151" t="s">
        <v>217</v>
      </c>
      <c r="J155" s="178"/>
      <c r="K155" s="191"/>
    </row>
    <row r="156" spans="1:11" s="18" customFormat="1" ht="60" x14ac:dyDescent="0.3">
      <c r="A156" s="153">
        <v>76</v>
      </c>
      <c r="B156" s="157" t="s">
        <v>313</v>
      </c>
      <c r="C156" s="217">
        <v>30000</v>
      </c>
      <c r="D156" s="218">
        <v>0</v>
      </c>
      <c r="E156" s="122">
        <v>0</v>
      </c>
      <c r="F156" s="123">
        <v>30000</v>
      </c>
      <c r="G156" s="217">
        <f>C156+F156</f>
        <v>60000</v>
      </c>
      <c r="H156" s="237" t="s">
        <v>225</v>
      </c>
      <c r="I156" s="127" t="s">
        <v>59</v>
      </c>
      <c r="J156" s="178"/>
      <c r="K156" s="105"/>
    </row>
    <row r="157" spans="1:11" s="8" customFormat="1" ht="22.5" customHeight="1" x14ac:dyDescent="0.3">
      <c r="A157" s="416" t="s">
        <v>31</v>
      </c>
      <c r="B157" s="431"/>
      <c r="C157" s="22">
        <f>SUM(C149:C156)</f>
        <v>801000</v>
      </c>
      <c r="D157" s="63">
        <f>SUM(D149:D156)</f>
        <v>58000</v>
      </c>
      <c r="E157" s="22">
        <f>SUM(E149:E156)</f>
        <v>2000</v>
      </c>
      <c r="F157" s="75">
        <f>SUM(F149:F156)</f>
        <v>668510</v>
      </c>
      <c r="G157" s="22">
        <f>SUM(G149:G156)</f>
        <v>1469510</v>
      </c>
      <c r="H157" s="99"/>
      <c r="I157" s="26"/>
      <c r="J157" s="174"/>
      <c r="K157" s="27"/>
    </row>
    <row r="158" spans="1:11" x14ac:dyDescent="0.3">
      <c r="A158" s="418" t="s">
        <v>13</v>
      </c>
      <c r="B158" s="419"/>
      <c r="C158" s="42"/>
      <c r="D158" s="42"/>
      <c r="E158" s="42"/>
      <c r="F158" s="42"/>
      <c r="G158" s="42"/>
      <c r="H158" s="403"/>
      <c r="I158" s="96"/>
      <c r="J158" s="55"/>
      <c r="K158" s="55"/>
    </row>
    <row r="159" spans="1:11" x14ac:dyDescent="0.3">
      <c r="A159" s="412" t="s">
        <v>14</v>
      </c>
      <c r="B159" s="432"/>
      <c r="C159" s="37">
        <f>C167+C174</f>
        <v>168500</v>
      </c>
      <c r="D159" s="37">
        <f>D167+D174</f>
        <v>0</v>
      </c>
      <c r="E159" s="37">
        <f>E167+E174</f>
        <v>0</v>
      </c>
      <c r="F159" s="37">
        <f>F167+F174</f>
        <v>214000</v>
      </c>
      <c r="G159" s="37"/>
      <c r="H159" s="200"/>
      <c r="I159" s="201"/>
      <c r="J159" s="202"/>
      <c r="K159" s="202"/>
    </row>
    <row r="160" spans="1:11" x14ac:dyDescent="0.3">
      <c r="A160" s="414" t="s">
        <v>15</v>
      </c>
      <c r="B160" s="415"/>
      <c r="C160" s="40"/>
      <c r="D160" s="40"/>
      <c r="E160" s="40"/>
      <c r="F160" s="40"/>
      <c r="G160" s="40"/>
      <c r="H160" s="402"/>
      <c r="I160" s="92"/>
      <c r="J160" s="41"/>
      <c r="K160" s="41"/>
    </row>
    <row r="161" spans="1:11" ht="32.4" x14ac:dyDescent="0.3">
      <c r="A161" s="85" t="s">
        <v>43</v>
      </c>
      <c r="B161" s="84" t="s">
        <v>24</v>
      </c>
      <c r="C161" s="33" t="s">
        <v>35</v>
      </c>
      <c r="D161" s="62" t="s">
        <v>36</v>
      </c>
      <c r="E161" s="29" t="s">
        <v>37</v>
      </c>
      <c r="F161" s="72" t="s">
        <v>38</v>
      </c>
      <c r="G161" s="33" t="s">
        <v>29</v>
      </c>
      <c r="H161" s="145" t="s">
        <v>30</v>
      </c>
      <c r="I161" s="93" t="s">
        <v>19</v>
      </c>
      <c r="J161" s="171" t="s">
        <v>20</v>
      </c>
      <c r="K161" s="32" t="s">
        <v>20</v>
      </c>
    </row>
    <row r="162" spans="1:11" s="18" customFormat="1" ht="90" x14ac:dyDescent="0.3">
      <c r="A162" s="108">
        <v>77</v>
      </c>
      <c r="B162" s="260" t="s">
        <v>50</v>
      </c>
      <c r="C162" s="134">
        <v>21500</v>
      </c>
      <c r="D162" s="135">
        <v>0</v>
      </c>
      <c r="E162" s="124">
        <v>0</v>
      </c>
      <c r="F162" s="128">
        <v>0</v>
      </c>
      <c r="G162" s="124">
        <v>21500</v>
      </c>
      <c r="H162" s="137" t="s">
        <v>255</v>
      </c>
      <c r="I162" s="121" t="s">
        <v>158</v>
      </c>
      <c r="J162" s="252"/>
      <c r="K162" s="105"/>
    </row>
    <row r="163" spans="1:11" s="18" customFormat="1" ht="45" x14ac:dyDescent="0.3">
      <c r="A163" s="87">
        <v>78</v>
      </c>
      <c r="B163" s="254" t="s">
        <v>164</v>
      </c>
      <c r="C163" s="131">
        <v>30000</v>
      </c>
      <c r="D163" s="240">
        <v>0</v>
      </c>
      <c r="E163" s="131">
        <v>0</v>
      </c>
      <c r="F163" s="133">
        <v>0</v>
      </c>
      <c r="G163" s="232">
        <f>C163+F163</f>
        <v>30000</v>
      </c>
      <c r="H163" s="238" t="s">
        <v>280</v>
      </c>
      <c r="I163" s="130" t="s">
        <v>281</v>
      </c>
      <c r="J163" s="130"/>
      <c r="K163" s="105"/>
    </row>
    <row r="164" spans="1:11" s="18" customFormat="1" ht="60" x14ac:dyDescent="0.3">
      <c r="A164" s="161">
        <v>79</v>
      </c>
      <c r="B164" s="282" t="s">
        <v>202</v>
      </c>
      <c r="C164" s="285">
        <v>0</v>
      </c>
      <c r="D164" s="317">
        <v>0</v>
      </c>
      <c r="E164" s="318">
        <v>0</v>
      </c>
      <c r="F164" s="259">
        <v>60000</v>
      </c>
      <c r="G164" s="259">
        <f>C164+F164</f>
        <v>60000</v>
      </c>
      <c r="H164" s="284" t="s">
        <v>350</v>
      </c>
      <c r="I164" s="278" t="s">
        <v>204</v>
      </c>
      <c r="J164" s="274"/>
      <c r="K164" s="105"/>
    </row>
    <row r="165" spans="1:11" s="18" customFormat="1" ht="105" x14ac:dyDescent="0.3">
      <c r="A165" s="161">
        <v>80</v>
      </c>
      <c r="B165" s="278" t="s">
        <v>205</v>
      </c>
      <c r="C165" s="259">
        <v>11000</v>
      </c>
      <c r="D165" s="317">
        <v>0</v>
      </c>
      <c r="E165" s="318">
        <v>0</v>
      </c>
      <c r="F165" s="259">
        <v>47000</v>
      </c>
      <c r="G165" s="259">
        <f>C165+F165</f>
        <v>58000</v>
      </c>
      <c r="H165" s="286" t="s">
        <v>351</v>
      </c>
      <c r="I165" s="279" t="s">
        <v>207</v>
      </c>
      <c r="J165" s="274"/>
      <c r="K165" s="105"/>
    </row>
    <row r="166" spans="1:11" s="18" customFormat="1" ht="150" x14ac:dyDescent="0.3">
      <c r="A166" s="161">
        <v>81</v>
      </c>
      <c r="B166" s="278" t="s">
        <v>208</v>
      </c>
      <c r="C166" s="266">
        <v>11000</v>
      </c>
      <c r="D166" s="317">
        <v>0</v>
      </c>
      <c r="E166" s="318">
        <v>0</v>
      </c>
      <c r="F166" s="259">
        <v>47000</v>
      </c>
      <c r="G166" s="266">
        <f>C166+F166</f>
        <v>58000</v>
      </c>
      <c r="H166" s="284" t="s">
        <v>352</v>
      </c>
      <c r="I166" s="278" t="s">
        <v>210</v>
      </c>
      <c r="J166" s="275"/>
      <c r="K166" s="106"/>
    </row>
    <row r="167" spans="1:11" s="8" customFormat="1" ht="15" x14ac:dyDescent="0.3">
      <c r="A167" s="416" t="s">
        <v>31</v>
      </c>
      <c r="B167" s="422"/>
      <c r="C167" s="22">
        <f>SUM(C162:C166)</f>
        <v>73500</v>
      </c>
      <c r="D167" s="63">
        <f>SUM(D162:D166)</f>
        <v>0</v>
      </c>
      <c r="E167" s="22">
        <f>SUM(E162:E166)</f>
        <v>0</v>
      </c>
      <c r="F167" s="75">
        <f>SUM(F162:F166)</f>
        <v>154000</v>
      </c>
      <c r="G167" s="22">
        <f>SUM(G162:G166)</f>
        <v>227500</v>
      </c>
      <c r="H167" s="99"/>
      <c r="I167" s="26"/>
      <c r="J167" s="174"/>
      <c r="K167" s="27"/>
    </row>
    <row r="168" spans="1:11" x14ac:dyDescent="0.3">
      <c r="A168" s="418" t="s">
        <v>13</v>
      </c>
      <c r="B168" s="419"/>
      <c r="C168" s="42"/>
      <c r="D168" s="42"/>
      <c r="E168" s="42"/>
      <c r="F168" s="42"/>
      <c r="G168" s="42"/>
      <c r="H168" s="403"/>
      <c r="I168" s="96"/>
      <c r="J168" s="55"/>
      <c r="K168" s="55"/>
    </row>
    <row r="169" spans="1:11" x14ac:dyDescent="0.3">
      <c r="A169" s="435" t="s">
        <v>14</v>
      </c>
      <c r="B169" s="413"/>
      <c r="C169" s="38"/>
      <c r="D169" s="38"/>
      <c r="E169" s="38"/>
      <c r="F169" s="38"/>
      <c r="G169" s="38"/>
      <c r="H169" s="401"/>
      <c r="I169" s="91"/>
      <c r="J169" s="39"/>
      <c r="K169" s="39"/>
    </row>
    <row r="170" spans="1:11" x14ac:dyDescent="0.3">
      <c r="A170" s="414" t="s">
        <v>16</v>
      </c>
      <c r="B170" s="415"/>
      <c r="C170" s="40"/>
      <c r="D170" s="40"/>
      <c r="E170" s="40"/>
      <c r="F170" s="40"/>
      <c r="G170" s="40"/>
      <c r="H170" s="402"/>
      <c r="I170" s="92"/>
      <c r="J170" s="41"/>
      <c r="K170" s="41"/>
    </row>
    <row r="171" spans="1:11" ht="32.4" x14ac:dyDescent="0.3">
      <c r="A171" s="85" t="s">
        <v>43</v>
      </c>
      <c r="B171" s="84" t="s">
        <v>24</v>
      </c>
      <c r="C171" s="33" t="s">
        <v>35</v>
      </c>
      <c r="D171" s="62" t="s">
        <v>36</v>
      </c>
      <c r="E171" s="29" t="s">
        <v>37</v>
      </c>
      <c r="F171" s="72" t="s">
        <v>38</v>
      </c>
      <c r="G171" s="33" t="s">
        <v>29</v>
      </c>
      <c r="H171" s="145" t="s">
        <v>30</v>
      </c>
      <c r="I171" s="93" t="s">
        <v>19</v>
      </c>
      <c r="J171" s="171" t="s">
        <v>20</v>
      </c>
      <c r="K171" s="32" t="s">
        <v>20</v>
      </c>
    </row>
    <row r="172" spans="1:11" s="164" customFormat="1" ht="60" x14ac:dyDescent="0.3">
      <c r="A172" s="163">
        <v>82</v>
      </c>
      <c r="B172" s="162" t="s">
        <v>62</v>
      </c>
      <c r="C172" s="372">
        <v>80000</v>
      </c>
      <c r="D172" s="371">
        <v>0</v>
      </c>
      <c r="E172" s="372">
        <v>0</v>
      </c>
      <c r="F172" s="397">
        <v>50000</v>
      </c>
      <c r="G172" s="398">
        <f>C172+F172</f>
        <v>130000</v>
      </c>
      <c r="H172" s="399" t="s">
        <v>305</v>
      </c>
      <c r="I172" s="376" t="s">
        <v>306</v>
      </c>
      <c r="J172" s="185"/>
      <c r="K172" s="110"/>
    </row>
    <row r="173" spans="1:11" s="164" customFormat="1" ht="45" x14ac:dyDescent="0.3">
      <c r="A173" s="165">
        <v>83</v>
      </c>
      <c r="B173" s="166" t="s">
        <v>84</v>
      </c>
      <c r="C173" s="217">
        <v>15000</v>
      </c>
      <c r="D173" s="143">
        <v>0</v>
      </c>
      <c r="E173" s="124">
        <v>0</v>
      </c>
      <c r="F173" s="125">
        <v>10000</v>
      </c>
      <c r="G173" s="124">
        <f>C173+F173</f>
        <v>25000</v>
      </c>
      <c r="H173" s="400" t="s">
        <v>336</v>
      </c>
      <c r="I173" s="223" t="s">
        <v>60</v>
      </c>
      <c r="J173" s="185"/>
      <c r="K173" s="188"/>
    </row>
    <row r="174" spans="1:11" s="8" customFormat="1" ht="15" x14ac:dyDescent="0.3">
      <c r="A174" s="416" t="s">
        <v>31</v>
      </c>
      <c r="B174" s="422"/>
      <c r="C174" s="22">
        <f>SUM(C172:C173)</f>
        <v>95000</v>
      </c>
      <c r="D174" s="63">
        <f>SUM(D172:D173)</f>
        <v>0</v>
      </c>
      <c r="E174" s="22">
        <f>SUM(E172:E173)</f>
        <v>0</v>
      </c>
      <c r="F174" s="23">
        <f>SUM(F172:F173)</f>
        <v>60000</v>
      </c>
      <c r="G174" s="22">
        <f>SUM(G172:G173)</f>
        <v>155000</v>
      </c>
      <c r="H174" s="99"/>
      <c r="I174" s="26"/>
      <c r="J174" s="175"/>
      <c r="K174" s="2"/>
    </row>
    <row r="175" spans="1:11" s="10" customFormat="1" ht="21.75" customHeight="1" thickBot="1" x14ac:dyDescent="0.35">
      <c r="A175" s="438" t="s">
        <v>17</v>
      </c>
      <c r="B175" s="439"/>
      <c r="C175" s="16">
        <f>C9+C17+C29+C36+C45+C59+C66+C77+C90+C99+C106+C113+C125+C136+C144+C157+C167+C174</f>
        <v>4500000</v>
      </c>
      <c r="D175" s="76">
        <f t="shared" ref="D175:G175" si="11">D9+D17+D29+D36+D45+D59+D66+D77+D90+D99+D106+D113+D125+D136+D144+D157+D167+D174</f>
        <v>345200</v>
      </c>
      <c r="E175" s="16">
        <f t="shared" si="11"/>
        <v>84700</v>
      </c>
      <c r="F175" s="316">
        <f t="shared" si="11"/>
        <v>4446520</v>
      </c>
      <c r="G175" s="16">
        <f t="shared" si="11"/>
        <v>8946520</v>
      </c>
      <c r="H175" s="86"/>
      <c r="I175" s="13"/>
      <c r="J175" s="186"/>
      <c r="K175" s="14"/>
    </row>
    <row r="176" spans="1:11" ht="28.2" customHeight="1" thickTop="1" x14ac:dyDescent="0.3">
      <c r="B176" s="28" t="s">
        <v>18</v>
      </c>
      <c r="C176" s="11"/>
      <c r="D176" s="11"/>
      <c r="E176" s="11"/>
      <c r="F176" s="11"/>
      <c r="H176" s="1"/>
      <c r="I176" s="97"/>
      <c r="J176" s="1"/>
      <c r="K176" s="1"/>
    </row>
    <row r="177" spans="1:11" hidden="1" x14ac:dyDescent="0.3">
      <c r="B177" s="1"/>
      <c r="C177" s="11"/>
      <c r="D177" s="11"/>
      <c r="E177" s="11"/>
      <c r="F177" s="11"/>
      <c r="H177" s="1"/>
      <c r="I177" s="97"/>
      <c r="J177" s="1"/>
      <c r="K177" s="1"/>
    </row>
    <row r="178" spans="1:11" hidden="1" x14ac:dyDescent="0.3">
      <c r="B178" s="111" t="s">
        <v>55</v>
      </c>
      <c r="C178" s="11">
        <v>4550000</v>
      </c>
      <c r="D178" s="11"/>
      <c r="E178" s="11"/>
      <c r="F178" s="11">
        <v>4530660</v>
      </c>
      <c r="H178" s="1"/>
      <c r="I178" s="97"/>
      <c r="J178" s="1"/>
      <c r="K178" s="1"/>
    </row>
    <row r="179" spans="1:11" hidden="1" x14ac:dyDescent="0.3">
      <c r="K179" s="1"/>
    </row>
    <row r="180" spans="1:11" hidden="1" x14ac:dyDescent="0.3"/>
    <row r="181" spans="1:11" hidden="1" x14ac:dyDescent="0.3">
      <c r="A181" s="441" t="s">
        <v>114</v>
      </c>
      <c r="B181" s="441"/>
      <c r="C181" s="224">
        <v>4500000</v>
      </c>
      <c r="D181" s="224"/>
      <c r="E181" s="224"/>
      <c r="F181" s="224">
        <v>4446520</v>
      </c>
    </row>
    <row r="182" spans="1:11" hidden="1" x14ac:dyDescent="0.3"/>
    <row r="183" spans="1:11" ht="39" hidden="1" customHeight="1" x14ac:dyDescent="0.3">
      <c r="A183" s="442" t="s">
        <v>118</v>
      </c>
      <c r="B183" s="442"/>
      <c r="C183" s="120">
        <f>C181*0.2</f>
        <v>900000</v>
      </c>
      <c r="D183" s="120"/>
      <c r="E183" s="120"/>
      <c r="F183" s="120">
        <f>F181*0.2</f>
        <v>889304</v>
      </c>
    </row>
    <row r="184" spans="1:11" hidden="1" x14ac:dyDescent="0.3">
      <c r="A184" s="406" t="s">
        <v>117</v>
      </c>
      <c r="B184" s="406"/>
      <c r="C184" s="387"/>
      <c r="D184" s="387"/>
    </row>
    <row r="185" spans="1:11" hidden="1" x14ac:dyDescent="0.3">
      <c r="A185" s="440" t="s">
        <v>116</v>
      </c>
      <c r="B185" s="440"/>
      <c r="C185" s="440"/>
      <c r="D185" s="440"/>
    </row>
    <row r="186" spans="1:11" hidden="1" x14ac:dyDescent="0.3">
      <c r="A186" s="440" t="s">
        <v>115</v>
      </c>
      <c r="B186" s="440"/>
      <c r="C186" s="440"/>
      <c r="D186" s="440"/>
    </row>
  </sheetData>
  <mergeCells count="78">
    <mergeCell ref="A186:D186"/>
    <mergeCell ref="A159:B159"/>
    <mergeCell ref="A160:B160"/>
    <mergeCell ref="A167:B167"/>
    <mergeCell ref="A168:B168"/>
    <mergeCell ref="A169:B169"/>
    <mergeCell ref="A170:B170"/>
    <mergeCell ref="A174:B174"/>
    <mergeCell ref="A175:B175"/>
    <mergeCell ref="A181:B181"/>
    <mergeCell ref="A183:B183"/>
    <mergeCell ref="A185:D185"/>
    <mergeCell ref="A158:B158"/>
    <mergeCell ref="A127:B127"/>
    <mergeCell ref="A128:B128"/>
    <mergeCell ref="A136:B136"/>
    <mergeCell ref="A137:B137"/>
    <mergeCell ref="A138:B138"/>
    <mergeCell ref="A139:B139"/>
    <mergeCell ref="A144:B144"/>
    <mergeCell ref="A145:B145"/>
    <mergeCell ref="A146:B146"/>
    <mergeCell ref="A147:B147"/>
    <mergeCell ref="A157:B157"/>
    <mergeCell ref="A126:B126"/>
    <mergeCell ref="A101:B101"/>
    <mergeCell ref="A102:B102"/>
    <mergeCell ref="A106:B106"/>
    <mergeCell ref="A107:B107"/>
    <mergeCell ref="A108:B108"/>
    <mergeCell ref="A109:B109"/>
    <mergeCell ref="A113:B113"/>
    <mergeCell ref="A114:B114"/>
    <mergeCell ref="A115:B115"/>
    <mergeCell ref="A116:B116"/>
    <mergeCell ref="A125:B125"/>
    <mergeCell ref="A100:B100"/>
    <mergeCell ref="A68:B68"/>
    <mergeCell ref="A69:B69"/>
    <mergeCell ref="A77:B77"/>
    <mergeCell ref="A78:B78"/>
    <mergeCell ref="A79:B79"/>
    <mergeCell ref="A80:B80"/>
    <mergeCell ref="A90:B90"/>
    <mergeCell ref="A91:B91"/>
    <mergeCell ref="A92:B92"/>
    <mergeCell ref="A93:B93"/>
    <mergeCell ref="A99:B99"/>
    <mergeCell ref="A67:B67"/>
    <mergeCell ref="A38:B38"/>
    <mergeCell ref="A39:B39"/>
    <mergeCell ref="A45:B45"/>
    <mergeCell ref="A46:B46"/>
    <mergeCell ref="A47:B47"/>
    <mergeCell ref="A48:B48"/>
    <mergeCell ref="A59:B59"/>
    <mergeCell ref="A60:B60"/>
    <mergeCell ref="A61:B61"/>
    <mergeCell ref="A62:B62"/>
    <mergeCell ref="A66:B66"/>
    <mergeCell ref="A37:B37"/>
    <mergeCell ref="A11:B11"/>
    <mergeCell ref="A12:B12"/>
    <mergeCell ref="A17:B17"/>
    <mergeCell ref="A18:B18"/>
    <mergeCell ref="A19:B19"/>
    <mergeCell ref="A20:B20"/>
    <mergeCell ref="A29:B29"/>
    <mergeCell ref="A30:B30"/>
    <mergeCell ref="A31:B31"/>
    <mergeCell ref="A32:B32"/>
    <mergeCell ref="A36:B36"/>
    <mergeCell ref="A10:B10"/>
    <mergeCell ref="A1:K1"/>
    <mergeCell ref="A2:B2"/>
    <mergeCell ref="A3:B3"/>
    <mergeCell ref="A4:B4"/>
    <mergeCell ref="A9:B9"/>
  </mergeCells>
  <phoneticPr fontId="2" type="noConversion"/>
  <printOptions horizontalCentered="1"/>
  <pageMargins left="0.15748031496062992" right="0.15748031496062992" top="0.19685039370078741" bottom="0" header="0.11811023622047245" footer="0"/>
  <pageSetup paperSize="9" scale="80" orientation="landscape" r:id="rId1"/>
  <headerFooter alignWithMargins="0">
    <oddFooter>&amp;R&amp;P</oddFooter>
  </headerFooter>
  <rowBreaks count="16" manualBreakCount="16">
    <brk id="9" max="16383" man="1"/>
    <brk id="17" max="16383" man="1"/>
    <brk id="29" max="16383" man="1"/>
    <brk id="36" max="16383" man="1"/>
    <brk id="51" max="16383" man="1"/>
    <brk id="56" max="16383" man="1"/>
    <brk id="59" max="16383" man="1"/>
    <brk id="73" max="16383" man="1"/>
    <brk id="82" max="16383" man="1"/>
    <brk id="90" max="16383" man="1"/>
    <brk id="106" max="10" man="1"/>
    <brk id="121" max="16383" man="1"/>
    <brk id="125" max="16383" man="1"/>
    <brk id="131" max="16383" man="1"/>
    <brk id="144" max="16383" man="1"/>
    <brk id="1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107計畫概算表(經各組確認後)(107.1.2)</vt:lpstr>
      <vt:lpstr>107計畫概算表(各組確認後陳核待上傳)(107.1.8)</vt:lpstr>
      <vt:lpstr>107計畫概算表(秘書修改後陳核待上傳)(107.1. 11</vt:lpstr>
      <vt:lpstr>107計畫概算表(核定)(107.3.15)</vt:lpstr>
      <vt:lpstr>Sheet3</vt:lpstr>
    </vt:vector>
  </TitlesOfParts>
  <Company>LHU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TKU</cp:lastModifiedBy>
  <cp:lastPrinted>2018-03-13T03:59:12Z</cp:lastPrinted>
  <dcterms:created xsi:type="dcterms:W3CDTF">2009-09-10T02:39:27Z</dcterms:created>
  <dcterms:modified xsi:type="dcterms:W3CDTF">2019-08-28T06:52:40Z</dcterms:modified>
</cp:coreProperties>
</file>